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715" tabRatio="896" firstSheet="14" activeTab="19"/>
  </bookViews>
  <sheets>
    <sheet name="附件1.2018年一般公共预算收入" sheetId="1" r:id="rId1"/>
    <sheet name="附件2.2018年一般公共预算支出" sheetId="2" r:id="rId2"/>
    <sheet name="附件3.龙岗区2018年一般公共预算支出经济分类科目决算" sheetId="3" r:id="rId3"/>
    <sheet name="附件4.龙岗区2018年一般公共预算基本支出经济分类科目" sheetId="4" r:id="rId4"/>
    <sheet name="附件5. 2018年上级转移支付" sheetId="5" r:id="rId5"/>
    <sheet name="附件6.龙岗区2018年政府性基金收入决算表" sheetId="6" r:id="rId6"/>
    <sheet name="附件7.龙岗区2018年政府性基金支出决算表" sheetId="7" r:id="rId7"/>
    <sheet name="附件8.龙岗区2018年政府性基金上级转移支付表" sheetId="8" r:id="rId8"/>
    <sheet name="附件9.龙岗区2018年国有资本经营收入决算表" sheetId="9" r:id="rId9"/>
    <sheet name="附件10.龙岗区2018年国有资本经营支出决算表" sheetId="10" r:id="rId10"/>
    <sheet name="附件11.龙岗区2018年“三公”经费支出决算表" sheetId="11" r:id="rId11"/>
    <sheet name="附件12.龙岗区2018年区级财政专项资金决算表" sheetId="12" r:id="rId12"/>
    <sheet name="附件13.龙岗区2018年社会保险基金收入决算表" sheetId="15" r:id="rId13"/>
    <sheet name="附件14.龙岗区2017年社会保险基金支出决算表" sheetId="16" r:id="rId14"/>
    <sheet name="附件15.地方政府债务限额及余额情况表" sheetId="18" r:id="rId15"/>
    <sheet name="附件16.一般债务限额和余额情况表" sheetId="19" r:id="rId16"/>
    <sheet name="附件17.专项债务限额和余额情况表" sheetId="20" r:id="rId17"/>
    <sheet name="附件18.地方政府债券使用情况表" sheetId="21" r:id="rId18"/>
    <sheet name="附件19.政府债务发行及还本付息情况表" sheetId="22" r:id="rId19"/>
    <sheet name="附件20.龙岗区2018年区级重大项目决算表" sheetId="17" r:id="rId20"/>
  </sheets>
  <externalReferences>
    <externalReference r:id="rId21"/>
  </externalReferences>
  <definedNames>
    <definedName name="_xlnm._FilterDatabase" localSheetId="1" hidden="1">附件2.2018年一般公共预算支出!$A$4:$J$484</definedName>
    <definedName name="_xlnm._FilterDatabase" localSheetId="2" hidden="1">附件3.龙岗区2018年一般公共预算支出经济分类科目决算!$A$4:$C$56</definedName>
    <definedName name="_xlnm._FilterDatabase" localSheetId="3" hidden="1">附件4.龙岗区2018年一般公共预算基本支出经济分类科目!$A$4:$C$34</definedName>
    <definedName name="_xlnm._FilterDatabase" localSheetId="4" hidden="1">'附件5. 2018年上级转移支付'!$A$22:$G$143</definedName>
    <definedName name="_xlnm._FilterDatabase" localSheetId="7" hidden="1">附件8.龙岗区2018年政府性基金上级转移支付表!$A$4:$F$28</definedName>
    <definedName name="_xlnm._FilterDatabase" localSheetId="19" hidden="1">附件20.龙岗区2018年区级重大项目决算表!$A$4:$F$48</definedName>
    <definedName name="_xlnm.Print_Titles" localSheetId="0">附件1.2018年一般公共预算收入!$4:$4</definedName>
    <definedName name="_xlnm.Print_Titles" localSheetId="9">附件10.龙岗区2018年国有资本经营支出决算表!$4:$4</definedName>
    <definedName name="_xlnm.Print_Titles" localSheetId="11">附件12.龙岗区2018年区级财政专项资金决算表!$4:$4</definedName>
    <definedName name="_xlnm.Print_Titles" localSheetId="19">附件20.龙岗区2018年区级重大项目决算表!$4:$4</definedName>
    <definedName name="_xlnm.Print_Titles" localSheetId="1">附件2.2018年一般公共预算支出!$4:$4</definedName>
    <definedName name="_xlnm.Print_Titles" localSheetId="2">附件3.龙岗区2018年一般公共预算支出经济分类科目决算!$4:$4</definedName>
    <definedName name="_xlnm.Print_Titles" localSheetId="3">附件4.龙岗区2018年一般公共预算基本支出经济分类科目!$4:$4</definedName>
    <definedName name="_xlnm.Print_Titles" localSheetId="4">'附件5. 2018年上级转移支付'!$22:$22</definedName>
    <definedName name="_xlnm.Print_Titles" localSheetId="6">附件7.龙岗区2018年政府性基金支出决算表!$4:$4</definedName>
    <definedName name="_xlnm.Print_Titles" localSheetId="7">附件8.龙岗区2018年政府性基金上级转移支付表!$4:$4</definedName>
    <definedName name="_xlnm.Print_Area" localSheetId="8">附件9.龙岗区2018年国有资本经营收入决算表!$A$1:$G$12</definedName>
    <definedName name="地区名称">#REF!</definedName>
    <definedName name="_xlnm._FilterDatabase" localSheetId="17" hidden="1">附件18.地方政府债券使用情况表!$A$4:$I$5</definedName>
    <definedName name="_xlnm.Print_Titles" localSheetId="17">附件18.地方政府债券使用情况表!$4:$4</definedName>
    <definedName name="_xlnm.Print_Titles" localSheetId="18">附件19.政府债务发行及还本付息情况表!$4:$4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<sst xmlns="http://schemas.openxmlformats.org/spreadsheetml/2006/main" count="1589" uniqueCount="1135">
  <si>
    <t>附件1</t>
  </si>
  <si>
    <t>龙岗区2018年一般公共预算收入决算表 (草案)</t>
  </si>
  <si>
    <t>单位:万元</t>
  </si>
  <si>
    <t>收入项目</t>
  </si>
  <si>
    <t>2018年年初预算数</t>
  </si>
  <si>
    <t>2018年调整后预算数</t>
  </si>
  <si>
    <t>2018年决算数</t>
  </si>
  <si>
    <t>完成年度预算比例%</t>
  </si>
  <si>
    <t>2017年决算数</t>
  </si>
  <si>
    <t>较2017年决算数增加%</t>
  </si>
  <si>
    <t>一、工商税收收入</t>
  </si>
  <si>
    <t xml:space="preserve">      增值税</t>
  </si>
  <si>
    <t xml:space="preserve">      企业所得税</t>
  </si>
  <si>
    <t xml:space="preserve">      个人所得税</t>
  </si>
  <si>
    <t xml:space="preserve">     营业税</t>
  </si>
  <si>
    <t xml:space="preserve">      房产税</t>
  </si>
  <si>
    <t xml:space="preserve">      土地增值税</t>
  </si>
  <si>
    <t xml:space="preserve">      契税</t>
  </si>
  <si>
    <t xml:space="preserve">      城市维护建设税</t>
  </si>
  <si>
    <t xml:space="preserve">      印花税</t>
  </si>
  <si>
    <t xml:space="preserve">      城镇土地使用税</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</si>
  <si>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</si>
  <si>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</si>
  <si>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</si>
  <si>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</si>
  <si>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</si>
  <si>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</si>
  <si>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</si>
  <si>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</si>
  <si>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</si>
  <si>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一般公共预算收入</t>
  </si>
  <si>
    <t>三、中央税收返还收入</t>
  </si>
  <si>
    <t>四、上级补助收入</t>
  </si>
  <si>
    <t>五、动用上年结余</t>
  </si>
  <si>
    <t>六、调入资金</t>
  </si>
  <si>
    <t>七、调入预算稳定调节基金</t>
  </si>
  <si>
    <t>转移性收入</t>
  </si>
  <si>
    <t>公共财政预算总收入总计</t>
  </si>
  <si>
    <t>附件2</t>
  </si>
  <si>
    <t xml:space="preserve"> </t>
  </si>
  <si>
    <t>龙岗区2018年一般公共预算支出功能分类决算表（草案）</t>
  </si>
  <si>
    <t>单位：万元</t>
  </si>
  <si>
    <t>代码</t>
  </si>
  <si>
    <t>项目</t>
  </si>
  <si>
    <t>较2017年
决算数增加%</t>
  </si>
  <si>
    <t>备注</t>
  </si>
  <si>
    <t>一、一般公共服务</t>
  </si>
  <si>
    <t>（一）人大事务</t>
  </si>
  <si>
    <t xml:space="preserve">      行政运行</t>
  </si>
  <si>
    <t xml:space="preserve">      一般行政管理事务</t>
  </si>
  <si>
    <t xml:space="preserve">      人大会议</t>
  </si>
  <si>
    <t xml:space="preserve">      人大监督</t>
  </si>
  <si>
    <t xml:space="preserve">    人大代表履职能力提升</t>
  </si>
  <si>
    <t xml:space="preserve">      代表工作</t>
  </si>
  <si>
    <t xml:space="preserve">      其他人大事务支出</t>
  </si>
  <si>
    <t>（二）政协事务</t>
  </si>
  <si>
    <t xml:space="preserve">      政协会议</t>
  </si>
  <si>
    <t xml:space="preserve">      委员视察</t>
  </si>
  <si>
    <t xml:space="preserve">      参政议政</t>
  </si>
  <si>
    <t>（三）政府办公厅(室)及相关机构事务</t>
  </si>
  <si>
    <t xml:space="preserve">      机关服务</t>
  </si>
  <si>
    <t xml:space="preserve">      信访事务</t>
  </si>
  <si>
    <t xml:space="preserve">      事业运行</t>
  </si>
  <si>
    <t xml:space="preserve">      其他政府办公厅（室）及相关机构事务支出</t>
  </si>
  <si>
    <t>（四）发展与改革事务</t>
  </si>
  <si>
    <t xml:space="preserve">      战略规划与实施</t>
  </si>
  <si>
    <t xml:space="preserve">      日常经济运行调节</t>
  </si>
  <si>
    <t xml:space="preserve">      经济体制改革研究</t>
  </si>
  <si>
    <t xml:space="preserve">      物价管理</t>
  </si>
  <si>
    <t xml:space="preserve">      其他发展与改革事务支出</t>
  </si>
  <si>
    <t>（五）统计信息事务</t>
  </si>
  <si>
    <t xml:space="preserve">      信息事务</t>
  </si>
  <si>
    <t xml:space="preserve">      统计管理</t>
  </si>
  <si>
    <t xml:space="preserve">      专项普查活动</t>
  </si>
  <si>
    <t xml:space="preserve">      统计抽样调查</t>
  </si>
  <si>
    <t xml:space="preserve">      其他统计信息事务支出</t>
  </si>
  <si>
    <t>（六）财政事务</t>
  </si>
  <si>
    <t xml:space="preserve">      预算改革业务</t>
  </si>
  <si>
    <t xml:space="preserve">      财政国库业务</t>
  </si>
  <si>
    <t xml:space="preserve">      信息化建设</t>
  </si>
  <si>
    <t xml:space="preserve">      其他财政事务支出</t>
  </si>
  <si>
    <t>（七）税收事务</t>
  </si>
  <si>
    <t xml:space="preserve">      税务办案</t>
  </si>
  <si>
    <t xml:space="preserve">      协税护税</t>
  </si>
  <si>
    <t xml:space="preserve">      其他税收事务支出</t>
  </si>
  <si>
    <t>（八）审计事务</t>
  </si>
  <si>
    <t xml:space="preserve">      审计业务</t>
  </si>
  <si>
    <t>（九）人力资源事务</t>
  </si>
  <si>
    <t xml:space="preserve">      军队转业干部安置</t>
  </si>
  <si>
    <t xml:space="preserve">      引进人才费用</t>
  </si>
  <si>
    <t xml:space="preserve">      其他人力资源事务支出</t>
  </si>
  <si>
    <t>（十）纪检监察事务</t>
  </si>
  <si>
    <t xml:space="preserve">      其他纪检监察事务支出</t>
  </si>
  <si>
    <t>（十一）商贸事务</t>
  </si>
  <si>
    <t xml:space="preserve">      国内贸易管理</t>
  </si>
  <si>
    <t xml:space="preserve">      招商引资</t>
  </si>
  <si>
    <t xml:space="preserve">      其他商贸事务支出</t>
  </si>
  <si>
    <t>（十二）工商行政管理事务</t>
  </si>
  <si>
    <t xml:space="preserve">      消费者权益保护</t>
  </si>
  <si>
    <t>（十三）质量技术监督与检验检疫事务</t>
  </si>
  <si>
    <t xml:space="preserve">      质量技术监督行政执法及业务管理</t>
  </si>
  <si>
    <t xml:space="preserve">      其他质量技术监督与检验检疫事务支出</t>
  </si>
  <si>
    <t>（十四）民族事务</t>
  </si>
  <si>
    <t xml:space="preserve">      民族工作专项</t>
  </si>
  <si>
    <t>（十五）宗教事务</t>
  </si>
  <si>
    <t xml:space="preserve">      宗教工作专项</t>
  </si>
  <si>
    <t>（十六）港澳台侨事务</t>
  </si>
  <si>
    <t xml:space="preserve">      其他港澳台侨事务支出</t>
  </si>
  <si>
    <t>（十七）档案事务</t>
  </si>
  <si>
    <t xml:space="preserve">      档案馆</t>
  </si>
  <si>
    <t>（十八）民主党派及工商联事务</t>
  </si>
  <si>
    <t xml:space="preserve">      其他民主党派及工商联事务支出</t>
  </si>
  <si>
    <t>（十九）群众团体事务</t>
  </si>
  <si>
    <t xml:space="preserve">      其他群众团体事务支出</t>
  </si>
  <si>
    <t>（二十）组织事务</t>
  </si>
  <si>
    <t xml:space="preserve">      其他组织事务支出</t>
  </si>
  <si>
    <t>（二十一）宣传事务</t>
  </si>
  <si>
    <t xml:space="preserve">      其他宣传事务支出</t>
  </si>
  <si>
    <t>（二十二）统战事务</t>
  </si>
  <si>
    <t xml:space="preserve">      其他统战事务支出</t>
  </si>
  <si>
    <t>（二十三）其他共产党事务支出</t>
  </si>
  <si>
    <t xml:space="preserve">      其他共产党事务支出</t>
  </si>
  <si>
    <t>（二十四）其他一般公共服务支出</t>
  </si>
  <si>
    <t xml:space="preserve">      其他一般公共服务支出</t>
  </si>
  <si>
    <t>按照编细编实部门预算要求，街道部分支出编入其他功能科目。</t>
  </si>
  <si>
    <t>二、国防支出</t>
  </si>
  <si>
    <t>（一）国防动员</t>
  </si>
  <si>
    <t xml:space="preserve">      人民防空</t>
  </si>
  <si>
    <t>（二）其他国防支出</t>
  </si>
  <si>
    <t xml:space="preserve">      其他国防支出（项）</t>
  </si>
  <si>
    <t>三、公共安全支出</t>
  </si>
  <si>
    <t>（一）武装警察</t>
  </si>
  <si>
    <t xml:space="preserve">      消防</t>
  </si>
  <si>
    <t>（二）公安</t>
  </si>
  <si>
    <t xml:space="preserve">      治安管理</t>
  </si>
  <si>
    <t xml:space="preserve">      国内安全保卫</t>
  </si>
  <si>
    <t xml:space="preserve">      刑事侦查</t>
  </si>
  <si>
    <t xml:space="preserve">      经济犯罪侦查</t>
  </si>
  <si>
    <t xml:space="preserve">      出入境管理</t>
  </si>
  <si>
    <t xml:space="preserve">      禁毒管理</t>
  </si>
  <si>
    <t xml:space="preserve">      道路交通管理</t>
  </si>
  <si>
    <t xml:space="preserve">      反恐怖</t>
  </si>
  <si>
    <t xml:space="preserve">      居民身份证管理</t>
  </si>
  <si>
    <t xml:space="preserve">      拘押收教场所管理</t>
  </si>
  <si>
    <t xml:space="preserve">      其他公安支出</t>
  </si>
  <si>
    <t>（三）国家安全</t>
  </si>
  <si>
    <t xml:space="preserve">      安全业务</t>
  </si>
  <si>
    <t>（四）法院</t>
  </si>
  <si>
    <t xml:space="preserve">   “两庭”建设</t>
  </si>
  <si>
    <t>（五）司法</t>
  </si>
  <si>
    <t xml:space="preserve">      基层司法业务</t>
  </si>
  <si>
    <t xml:space="preserve">      普法宣传</t>
  </si>
  <si>
    <t xml:space="preserve">      律师公证管理</t>
  </si>
  <si>
    <t xml:space="preserve">      法律援助</t>
  </si>
  <si>
    <t xml:space="preserve">      社区矫正</t>
  </si>
  <si>
    <t>（六）强制隔离戒毒</t>
  </si>
  <si>
    <t xml:space="preserve">      强制隔离戒毒人员生活</t>
  </si>
  <si>
    <t>（七）其他公共安全支出</t>
  </si>
  <si>
    <t xml:space="preserve">      其他公共安全支出（项）</t>
  </si>
  <si>
    <t xml:space="preserve">      其他消防</t>
  </si>
  <si>
    <t>四、教育支出</t>
  </si>
  <si>
    <t>（一）教育管理事务</t>
  </si>
  <si>
    <t xml:space="preserve">      其他教育管理事务支出</t>
  </si>
  <si>
    <t>（二）普通教育</t>
  </si>
  <si>
    <t xml:space="preserve">      学前教育</t>
  </si>
  <si>
    <t xml:space="preserve">      小学教育</t>
  </si>
  <si>
    <t xml:space="preserve">      初中教育</t>
  </si>
  <si>
    <t xml:space="preserve">      高中教育</t>
  </si>
  <si>
    <t xml:space="preserve">      高等教育</t>
  </si>
  <si>
    <t xml:space="preserve">      其他普通教育支出</t>
  </si>
  <si>
    <t>（三）职业教育</t>
  </si>
  <si>
    <t xml:space="preserve">      中专教育</t>
  </si>
  <si>
    <t xml:space="preserve">      其他职业教育支出</t>
  </si>
  <si>
    <t>（四）成人教育</t>
  </si>
  <si>
    <t xml:space="preserve">      成人广播电视教育</t>
  </si>
  <si>
    <t>（五）广播电视教育</t>
  </si>
  <si>
    <t xml:space="preserve">      其他广播电视教育支出</t>
  </si>
  <si>
    <t xml:space="preserve">  (六)特殊教育</t>
  </si>
  <si>
    <t xml:space="preserve">      特殊学校教育</t>
  </si>
  <si>
    <t>（七）进修及培训</t>
  </si>
  <si>
    <t xml:space="preserve">      教师进修</t>
  </si>
  <si>
    <t xml:space="preserve">      干部教育</t>
  </si>
  <si>
    <t xml:space="preserve">      培训支出</t>
  </si>
  <si>
    <t>（八）教育费附加安排的支出</t>
  </si>
  <si>
    <t xml:space="preserve">      其他教育费附加安排的支出</t>
  </si>
  <si>
    <t>（九）其他教育支出</t>
  </si>
  <si>
    <t xml:space="preserve">      其他教育支出(项)</t>
  </si>
  <si>
    <t>五、科学技术支出</t>
  </si>
  <si>
    <t>（一）科学技术管理事务</t>
  </si>
  <si>
    <t xml:space="preserve">      其他科学技术管理事务支出</t>
  </si>
  <si>
    <t>（二）基础研究</t>
  </si>
  <si>
    <t xml:space="preserve">      自然科学基金</t>
  </si>
  <si>
    <t>（三）应用研究</t>
  </si>
  <si>
    <t xml:space="preserve">      社会公益研究</t>
  </si>
  <si>
    <t>（四）技术研究与开发</t>
  </si>
  <si>
    <t xml:space="preserve">      产业技术研究与开发</t>
  </si>
  <si>
    <t xml:space="preserve">      其他技术研究与开发支出</t>
  </si>
  <si>
    <t>（五）科技条件与服务</t>
  </si>
  <si>
    <t xml:space="preserve">      机构运行</t>
  </si>
  <si>
    <t xml:space="preserve">      其他科技条件与服务支出</t>
  </si>
  <si>
    <t>（六）科学技术普及</t>
  </si>
  <si>
    <t xml:space="preserve">      科普活动</t>
  </si>
  <si>
    <t xml:space="preserve">      其他科学技术普及支出</t>
  </si>
  <si>
    <t>（七）科技交流与合作</t>
  </si>
  <si>
    <t xml:space="preserve">      其他科技交流与合作支出</t>
  </si>
  <si>
    <t>（八）其他科学技术支出</t>
  </si>
  <si>
    <t xml:space="preserve">      其他科学技术支出</t>
  </si>
  <si>
    <t>主要是2017年有拨付区城投集团注册资本金20亿元支持科学技术项目落地，2018年无此一次性支出。</t>
  </si>
  <si>
    <t>六、文化体育与传媒支出</t>
  </si>
  <si>
    <t>（一）文化</t>
  </si>
  <si>
    <t xml:space="preserve">      图书馆</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</si>
  <si>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</si>
  <si>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</si>
  <si>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</si>
  <si>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</si>
  <si>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</si>
  <si>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</si>
  <si>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</si>
  <si>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（二）文物</t>
  </si>
  <si>
    <t xml:space="preserve">      文物保护</t>
  </si>
  <si>
    <t xml:space="preserve">      其他文物支出</t>
  </si>
  <si>
    <t>（三）体育</t>
  </si>
  <si>
    <t xml:space="preserve">      体育竞赛</t>
  </si>
  <si>
    <t xml:space="preserve">      体育场馆</t>
  </si>
  <si>
    <t xml:space="preserve">      群众体育</t>
  </si>
  <si>
    <t xml:space="preserve">      体育交流与合作</t>
  </si>
  <si>
    <t xml:space="preserve">      其他体育支出</t>
  </si>
  <si>
    <t>（四）新闻出版广播影视</t>
  </si>
  <si>
    <t xml:space="preserve">    新闻通讯</t>
  </si>
  <si>
    <t xml:space="preserve">    其他新闻出版广播影视支出</t>
  </si>
  <si>
    <t>（五）其他文化体育与传媒支出</t>
  </si>
  <si>
    <t xml:space="preserve">      宣传文化发展专项支出</t>
  </si>
  <si>
    <t xml:space="preserve">      其他文化体育与传媒支出</t>
  </si>
  <si>
    <t>七、社会保障和就业支出</t>
  </si>
  <si>
    <t>（一）人力资源和社会保障管理事务</t>
  </si>
  <si>
    <t xml:space="preserve">      劳动保障监察</t>
  </si>
  <si>
    <t xml:space="preserve">      就业管理事务</t>
  </si>
  <si>
    <t xml:space="preserve">      劳动关系和维权</t>
  </si>
  <si>
    <t xml:space="preserve">      公共就业服务和职业技能鉴定机构</t>
  </si>
  <si>
    <t xml:space="preserve">      劳动人事争议调解仲裁</t>
  </si>
  <si>
    <t xml:space="preserve">      其他人力资源和社会保障管理事务支出</t>
  </si>
  <si>
    <t>（二）民政管理事务</t>
  </si>
  <si>
    <t xml:space="preserve">      拥军优属</t>
  </si>
  <si>
    <t xml:space="preserve">      老龄事务</t>
  </si>
  <si>
    <t xml:space="preserve">      民间组织管理</t>
  </si>
  <si>
    <t xml:space="preserve">      行政区划和地名管理</t>
  </si>
  <si>
    <t xml:space="preserve">      基层政权和社区建设</t>
  </si>
  <si>
    <t xml:space="preserve">      其他民政管理事务支出</t>
  </si>
  <si>
    <t>（三）行政事业单位离退休</t>
  </si>
  <si>
    <t xml:space="preserve">      归口管理的行政单位离退休</t>
  </si>
  <si>
    <t xml:space="preserve">      事业单位离退休</t>
  </si>
  <si>
    <t xml:space="preserve">      离退休人员管理机构</t>
  </si>
  <si>
    <t xml:space="preserve">      机关事业单位基本养老保险缴费支出</t>
  </si>
  <si>
    <t>主要是2017年落实机关事业单位养老并轨改革，一次性补缴此前的基本养老保险。2018年仅有小部分人员需补缴。</t>
  </si>
  <si>
    <t xml:space="preserve">      机关事业单位职业年金缴费支出</t>
  </si>
  <si>
    <t>主要是2017年落实机关事业单位养老并轨改革，一次性补缴此前的职业年金。2018年仅有小部分人员需补缴。</t>
  </si>
  <si>
    <t xml:space="preserve">      其他行政事业单位离退休支出</t>
  </si>
  <si>
    <t>（四）企业改革补助</t>
  </si>
  <si>
    <t xml:space="preserve">      其他企业改革发展补助</t>
  </si>
  <si>
    <t>（五）就业补助</t>
  </si>
  <si>
    <t xml:space="preserve">      职业培训补贴</t>
  </si>
  <si>
    <t xml:space="preserve">      高技能人才培养补助</t>
  </si>
  <si>
    <t xml:space="preserve">      其他就业补助支出</t>
  </si>
  <si>
    <t>（六）抚恤</t>
  </si>
  <si>
    <t xml:space="preserve">      死亡抚恤</t>
  </si>
  <si>
    <t xml:space="preserve">      伤残抚恤</t>
  </si>
  <si>
    <t xml:space="preserve">      义务兵优待</t>
  </si>
  <si>
    <t xml:space="preserve">      其他优抚支出</t>
  </si>
  <si>
    <t>（七）退役安置</t>
  </si>
  <si>
    <t xml:space="preserve">      退役士兵安置</t>
  </si>
  <si>
    <t xml:space="preserve">      退役士兵管理教育</t>
  </si>
  <si>
    <t xml:space="preserve">      其他退役安置支出</t>
  </si>
  <si>
    <t>（八）社会福利</t>
  </si>
  <si>
    <t xml:space="preserve">      老年福利</t>
  </si>
  <si>
    <t xml:space="preserve">      殡葬</t>
  </si>
  <si>
    <t xml:space="preserve">      社会福利事业单位</t>
  </si>
  <si>
    <t xml:space="preserve">      其他社会福利支出</t>
  </si>
  <si>
    <t>（九）残疾人事业</t>
  </si>
  <si>
    <t xml:space="preserve">      残疾人康复</t>
  </si>
  <si>
    <t xml:space="preserve">      残疾人就业和扶贫</t>
  </si>
  <si>
    <t xml:space="preserve">      残疾人体育</t>
  </si>
  <si>
    <t xml:space="preserve">      其他残疾人事业支出</t>
  </si>
  <si>
    <t>（十）自然灾害生活救助</t>
  </si>
  <si>
    <t xml:space="preserve">      地方自然灾害生活补助</t>
  </si>
  <si>
    <t xml:space="preserve">     其他自然灾害生活救助支出</t>
  </si>
  <si>
    <t>（十一）最低生活保障</t>
  </si>
  <si>
    <t xml:space="preserve">      城市最低生活保障金支出</t>
  </si>
  <si>
    <t>（十二）临时救助</t>
  </si>
  <si>
    <t xml:space="preserve">      流浪乞讨人员救助支出</t>
  </si>
  <si>
    <t>（十三）其他生活救助</t>
  </si>
  <si>
    <t xml:space="preserve">      其他城市生活救助</t>
  </si>
  <si>
    <t>（十四）其他社会保障和就业支出</t>
  </si>
  <si>
    <t xml:space="preserve">      其他社会保障和就业支出</t>
  </si>
  <si>
    <t>八、医疗卫生与计划生育支出</t>
  </si>
  <si>
    <t>（一）医疗卫生与计划生育管理事务</t>
  </si>
  <si>
    <t xml:space="preserve">      其他医疗卫生与计划生育管理事务支出</t>
  </si>
  <si>
    <t>（二）公立医院</t>
  </si>
  <si>
    <t xml:space="preserve">      综合医院</t>
  </si>
  <si>
    <t xml:space="preserve">      中医（民族）医院</t>
  </si>
  <si>
    <t xml:space="preserve">      其他专科医院</t>
  </si>
  <si>
    <t xml:space="preserve">      处理医疗欠费</t>
  </si>
  <si>
    <t xml:space="preserve">      其他公立医院支出</t>
  </si>
  <si>
    <t>（三）基层医疗卫生机构</t>
  </si>
  <si>
    <t xml:space="preserve">      城市社区卫生机构</t>
  </si>
  <si>
    <t>（四）公共卫生</t>
  </si>
  <si>
    <t xml:space="preserve">      疾病预防控制机构</t>
  </si>
  <si>
    <t xml:space="preserve">      卫生监督机构</t>
  </si>
  <si>
    <t xml:space="preserve">      妇幼保健机构</t>
  </si>
  <si>
    <t xml:space="preserve">      采供血机构</t>
  </si>
  <si>
    <t xml:space="preserve">      基本公共卫生服务</t>
  </si>
  <si>
    <t xml:space="preserve">      重大公共卫生专项</t>
  </si>
  <si>
    <t xml:space="preserve">      突发公共卫生事件应急处理</t>
  </si>
  <si>
    <t xml:space="preserve">      其他公共卫生支出</t>
  </si>
  <si>
    <t>（五）中医药</t>
  </si>
  <si>
    <t xml:space="preserve">      中医（民族医）药专项</t>
  </si>
  <si>
    <t>（六）计划生育事务</t>
  </si>
  <si>
    <t xml:space="preserve">      计划生育机构</t>
  </si>
  <si>
    <t xml:space="preserve">      计划生育服务</t>
  </si>
  <si>
    <t xml:space="preserve">      其他计划生育事务支出</t>
  </si>
  <si>
    <t>（七）食品和药品监督管理事务</t>
  </si>
  <si>
    <t xml:space="preserve">      食品安全事务</t>
  </si>
  <si>
    <t xml:space="preserve">      其他食品和药品监督管理事务支出</t>
  </si>
  <si>
    <t>（八）行政事业单位医疗</t>
  </si>
  <si>
    <t xml:space="preserve">     行政单位医疗</t>
  </si>
  <si>
    <t xml:space="preserve">     事业单位医疗</t>
  </si>
  <si>
    <t xml:space="preserve">     其他行政事业单位医疗支出</t>
  </si>
  <si>
    <t>（九）优抚对象医疗</t>
  </si>
  <si>
    <t xml:space="preserve">      优抚对象医疗补助</t>
  </si>
  <si>
    <t>（十）其他医疗卫生与计划生育支出</t>
  </si>
  <si>
    <t xml:space="preserve">      其他医疗卫生与计划生育支出</t>
  </si>
  <si>
    <t>九、节能环保支出</t>
  </si>
  <si>
    <t>（一）环境保护管理事务</t>
  </si>
  <si>
    <t xml:space="preserve">      环境保护宣传</t>
  </si>
  <si>
    <t xml:space="preserve">      环境保护法规、规划及标准</t>
  </si>
  <si>
    <t xml:space="preserve">      其他环境保护管理事务支出</t>
  </si>
  <si>
    <t>（二）环境监测与监察</t>
  </si>
  <si>
    <t xml:space="preserve">      其他环境监测与监察支出</t>
  </si>
  <si>
    <t>（三）污染防治</t>
  </si>
  <si>
    <t xml:space="preserve">      水体</t>
  </si>
  <si>
    <t>主要是我区全面打响治水提质攻坚战，增加治水提质基本建设支出。</t>
  </si>
  <si>
    <t>（四）污染减排</t>
  </si>
  <si>
    <t xml:space="preserve">      其他污染减排支出</t>
  </si>
  <si>
    <t>（五）其他节能环保支出</t>
  </si>
  <si>
    <t xml:space="preserve">      其他节能环保支出</t>
  </si>
  <si>
    <t>（六）循环经济</t>
  </si>
  <si>
    <r>
      <rPr>
        <sz val="11"/>
        <rFont val="华文仿宋"/>
        <charset val="134"/>
      </rPr>
      <t xml:space="preserve"> </t>
    </r>
    <r>
      <rPr>
        <sz val="12"/>
        <rFont val="华文仿宋"/>
        <charset val="134"/>
      </rPr>
      <t xml:space="preserve">   </t>
    </r>
    <r>
      <rPr>
        <sz val="12"/>
        <rFont val="华文仿宋"/>
        <charset val="134"/>
      </rPr>
      <t>循环经济</t>
    </r>
  </si>
  <si>
    <t>十、城乡社区支出</t>
  </si>
  <si>
    <t>（一）城乡社区管理事务</t>
  </si>
  <si>
    <t xml:space="preserve">        行政运行</t>
  </si>
  <si>
    <t xml:space="preserve">        一般行政管理事务</t>
  </si>
  <si>
    <t xml:space="preserve">        机关服务</t>
  </si>
  <si>
    <t>按照编实编细部门预算要求，街道部分支出调整编入其他功能科目。</t>
  </si>
  <si>
    <t xml:space="preserve">        城管执法</t>
  </si>
  <si>
    <t xml:space="preserve">        工程建设标准规范编制与监管</t>
  </si>
  <si>
    <t xml:space="preserve">        工程建设管理</t>
  </si>
  <si>
    <t xml:space="preserve">        其他城乡社区管理事务支出</t>
  </si>
  <si>
    <t>（二）城乡社区规划与管理</t>
  </si>
  <si>
    <t xml:space="preserve">        城乡社区规划与管理</t>
  </si>
  <si>
    <t>（三）城乡社区公共设施</t>
  </si>
  <si>
    <t xml:space="preserve">        小城镇基础设施建设</t>
  </si>
  <si>
    <t xml:space="preserve">        其他城乡社区公共设施支出</t>
  </si>
  <si>
    <t>2018年部分城乡社区基建支出转为政府性基金预算安排。</t>
  </si>
  <si>
    <t>（四）城乡社区环境卫生</t>
  </si>
  <si>
    <t xml:space="preserve">        城乡社区环境卫生</t>
  </si>
  <si>
    <t>（五）建设市场管理与监督</t>
  </si>
  <si>
    <t xml:space="preserve">        建设市场管理与监督</t>
  </si>
  <si>
    <t>（六）其他城乡社区支出</t>
  </si>
  <si>
    <t xml:space="preserve">        其他城乡社区支出</t>
  </si>
  <si>
    <t>十一、农林水支出</t>
  </si>
  <si>
    <t>（一）农业</t>
  </si>
  <si>
    <t xml:space="preserve">        事业运行</t>
  </si>
  <si>
    <t xml:space="preserve">        科技转化与推广服务</t>
  </si>
  <si>
    <t xml:space="preserve">        病虫害控制</t>
  </si>
  <si>
    <t xml:space="preserve">        农产品质量安全</t>
  </si>
  <si>
    <t xml:space="preserve">        执法监管</t>
  </si>
  <si>
    <t xml:space="preserve">        农业资源保护修复与利用</t>
  </si>
  <si>
    <t xml:space="preserve">        其他农业支出</t>
  </si>
  <si>
    <t>（二）林业</t>
  </si>
  <si>
    <t xml:space="preserve">        森林培育</t>
  </si>
  <si>
    <t xml:space="preserve">        林业技术推广</t>
  </si>
  <si>
    <t xml:space="preserve">        森林生态效益补偿</t>
  </si>
  <si>
    <t xml:space="preserve">        动植物保护</t>
  </si>
  <si>
    <t xml:space="preserve">        林业执法与监督</t>
  </si>
  <si>
    <t xml:space="preserve">        林业检疫检测</t>
  </si>
  <si>
    <t xml:space="preserve">        林业防灾减灾</t>
  </si>
  <si>
    <t xml:space="preserve">        其他林业支出</t>
  </si>
  <si>
    <t>（三）水利</t>
  </si>
  <si>
    <t xml:space="preserve">        水利行业业务管理</t>
  </si>
  <si>
    <t xml:space="preserve">        水利工程建设</t>
  </si>
  <si>
    <t>主要是2018年治水提质基本建设支出部分转为政府性基金预算安排。</t>
  </si>
  <si>
    <t xml:space="preserve">        水利工程运行与维护</t>
  </si>
  <si>
    <t xml:space="preserve">        水土保持</t>
  </si>
  <si>
    <t xml:space="preserve">        水资源节约管理与保护</t>
  </si>
  <si>
    <t xml:space="preserve">        防汛</t>
  </si>
  <si>
    <t xml:space="preserve">        其他水利支出</t>
  </si>
  <si>
    <t>（四）扶贫</t>
  </si>
  <si>
    <t xml:space="preserve">        生产发展</t>
  </si>
  <si>
    <t>主要是2017年有龙岗区对口帮扶经济协作有限公司注册资本金项目支出，2018年无此一次性支出。</t>
  </si>
  <si>
    <t xml:space="preserve">        其他扶贫支出</t>
  </si>
  <si>
    <t>（五）农业综合开发</t>
  </si>
  <si>
    <t xml:space="preserve">        其他农业综合开发支出</t>
  </si>
  <si>
    <t>（六）其他农林水事务支出</t>
  </si>
  <si>
    <t xml:space="preserve">        其他农林水事务支出</t>
  </si>
  <si>
    <t>十二、交通运输支出</t>
  </si>
  <si>
    <t>（一）公路水路运输</t>
  </si>
  <si>
    <t xml:space="preserve">        公路建设</t>
  </si>
  <si>
    <t>主要是2018年公路建设基建支出转为政府性基金安排。</t>
  </si>
  <si>
    <t xml:space="preserve">        公路养护</t>
  </si>
  <si>
    <t>十三、资源勘探信息等支出</t>
  </si>
  <si>
    <t>（一）制造业</t>
  </si>
  <si>
    <t xml:space="preserve">        其他制造业支出</t>
  </si>
  <si>
    <t>（二）安全生产监管</t>
  </si>
  <si>
    <t xml:space="preserve">        安全监管监察专项</t>
  </si>
  <si>
    <t xml:space="preserve">        应急救援支出</t>
  </si>
  <si>
    <t xml:space="preserve">        其他安全生产监管支出</t>
  </si>
  <si>
    <t>（三）国有资产监管</t>
  </si>
  <si>
    <t xml:space="preserve">        其他国有资产监管支出</t>
  </si>
  <si>
    <t>（四）其他资源勘探信息等支出</t>
  </si>
  <si>
    <t xml:space="preserve">        其他资源勘探信息等支出</t>
  </si>
  <si>
    <t>十四、商业服务业等支出</t>
  </si>
  <si>
    <t>（一）商业流通事务</t>
  </si>
  <si>
    <t>（二）旅游业管理与服务支出</t>
  </si>
  <si>
    <t xml:space="preserve">        旅游行业业务管理</t>
  </si>
  <si>
    <t>（三）其他商业服务业等支出</t>
  </si>
  <si>
    <t xml:space="preserve">        其他商业服务业等支出</t>
  </si>
  <si>
    <t>十五、国土海洋气象等支出</t>
  </si>
  <si>
    <t>（一）国土资源事务</t>
  </si>
  <si>
    <t xml:space="preserve">        其他国土资源事务支出</t>
  </si>
  <si>
    <t>十六、住房保障支出</t>
  </si>
  <si>
    <t>（一）保障性安居工程支出</t>
  </si>
  <si>
    <t xml:space="preserve">        棚户区改造</t>
  </si>
  <si>
    <t xml:space="preserve">        公共租赁住房</t>
  </si>
  <si>
    <t>主要是2017年与市人才安居集团合作成立深圳市龙岗人才安居有限公司出资13.12亿元，2018年无此项支出。</t>
  </si>
  <si>
    <t xml:space="preserve">        其他保障性安居工程支出</t>
  </si>
  <si>
    <t>（二）住房改革支出</t>
  </si>
  <si>
    <t xml:space="preserve">        住房公积金</t>
  </si>
  <si>
    <t>主要是公积金缴交基数与比例调整，增加公积金支出。</t>
  </si>
  <si>
    <t xml:space="preserve">        购房补贴</t>
  </si>
  <si>
    <t>主要是2018年全区改革性住房补贴支出。</t>
  </si>
  <si>
    <t>（三）城乡社区住宅</t>
  </si>
  <si>
    <t xml:space="preserve">        其他城乡社区住宅支出</t>
  </si>
  <si>
    <t>十七、粮油物资储备支出</t>
  </si>
  <si>
    <t>（一）粮油储备</t>
  </si>
  <si>
    <t xml:space="preserve">        储备粮油补贴支出</t>
  </si>
  <si>
    <t>十八、其他支出</t>
  </si>
  <si>
    <t>（一）其他支出</t>
  </si>
  <si>
    <t xml:space="preserve">        其他支出</t>
  </si>
  <si>
    <t>主要是2017年增加对区属国企的注资金32亿元,2018年无此项支出。</t>
  </si>
  <si>
    <t>十九、债务付息支出</t>
  </si>
  <si>
    <t>（一）地方政府一般债务付息支出</t>
  </si>
  <si>
    <t xml:space="preserve">        地方政府一般债券付息支出</t>
  </si>
  <si>
    <t xml:space="preserve">        地方政府其他一般债务付息支出</t>
  </si>
  <si>
    <t>二十、财政预备费</t>
  </si>
  <si>
    <t>一般公共预算支出合计</t>
  </si>
  <si>
    <t>转移性支出</t>
  </si>
  <si>
    <t xml:space="preserve">   上解上级支出</t>
  </si>
  <si>
    <t xml:space="preserve">   调出资金</t>
  </si>
  <si>
    <t xml:space="preserve">        补充预算稳定调节基金</t>
  </si>
  <si>
    <t xml:space="preserve">        补充预算周转金</t>
  </si>
  <si>
    <t xml:space="preserve">        其他调出资金</t>
  </si>
  <si>
    <t xml:space="preserve">    地方政府一般债务还本支出</t>
  </si>
  <si>
    <t xml:space="preserve">    地方政府一般债务转贷支出</t>
  </si>
  <si>
    <t xml:space="preserve">    援助其他地区支出</t>
  </si>
  <si>
    <t>一般公共预算总支出总计</t>
  </si>
  <si>
    <t>附件3</t>
  </si>
  <si>
    <t>龙岗区2018年一般公共预算支出经济分类决算表(草案)</t>
  </si>
  <si>
    <t>科目编码</t>
  </si>
  <si>
    <t>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</si>
  <si>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</si>
  <si>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</si>
  <si>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</si>
  <si>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</si>
  <si>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</si>
  <si>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</si>
  <si>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</si>
  <si>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</si>
  <si>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</si>
  <si>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</si>
  <si>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</si>
  <si>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</si>
  <si>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</si>
  <si>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</si>
  <si>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</si>
  <si>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</si>
  <si>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</si>
  <si>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</si>
  <si>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</si>
  <si>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</si>
  <si>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</si>
  <si>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</si>
  <si>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</si>
  <si>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</si>
  <si>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</si>
  <si>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</si>
  <si>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</si>
  <si>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</si>
  <si>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</si>
  <si>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</si>
  <si>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</si>
  <si>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</si>
  <si>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</si>
  <si>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</si>
  <si>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其他对企业补助</t>
  </si>
  <si>
    <t>对个人和家庭的补助</t>
  </si>
  <si>
    <t xml:space="preserve">  社会福利和救助</t>
  </si>
  <si>
    <t xml:space="preserve">  助学金</t>
  </si>
  <si>
    <t xml:space="preserve">  个人农业生产补贴</t>
  </si>
  <si>
    <t xml:space="preserve">  离退休费</t>
  </si>
  <si>
    <t xml:space="preserve">  其他对个人和家庭补助</t>
  </si>
  <si>
    <t>债务利息及费用支出</t>
  </si>
  <si>
    <t xml:space="preserve">  国内债务付息</t>
  </si>
  <si>
    <t>其他支出</t>
  </si>
  <si>
    <t xml:space="preserve">  其他支出</t>
  </si>
  <si>
    <t>合计</t>
  </si>
  <si>
    <t/>
  </si>
  <si>
    <t>附件4</t>
  </si>
  <si>
    <t>龙岗区2018年一般公共预算支出基本支出经济分类决算表 (草案)</t>
  </si>
  <si>
    <t>附件5.</t>
  </si>
  <si>
    <t>龙岗区2018年一般公共预算上级转移支付决算表(草案)</t>
  </si>
  <si>
    <t>一、税收返还收入</t>
  </si>
  <si>
    <t>序号</t>
  </si>
  <si>
    <t>返还收入项目</t>
  </si>
  <si>
    <t>金额</t>
  </si>
  <si>
    <t>总计</t>
  </si>
  <si>
    <t>增值税和消费税基数返还收入</t>
  </si>
  <si>
    <t>所得税基数返还收入</t>
  </si>
  <si>
    <t>结算补助收入（定额）</t>
  </si>
  <si>
    <t>二、体制结算补助收入汇总</t>
  </si>
  <si>
    <t>资金用途</t>
  </si>
  <si>
    <t>执行情况</t>
  </si>
  <si>
    <t>东深供水收入地方分成专项补助</t>
  </si>
  <si>
    <t>统筹安排</t>
  </si>
  <si>
    <t>第五轮体制结算定额补助</t>
  </si>
  <si>
    <t>基层经费补助</t>
  </si>
  <si>
    <t>农业转移人口市民化奖励资金</t>
  </si>
  <si>
    <t>民生微实事补助</t>
  </si>
  <si>
    <t>环境品质提升项目支持资金</t>
  </si>
  <si>
    <t>教育专项转移支付</t>
  </si>
  <si>
    <t>大企业跨区迁移补偿-2016-2017年</t>
  </si>
  <si>
    <t>三、2018年上级专项转移支付汇总</t>
  </si>
  <si>
    <t>文号</t>
  </si>
  <si>
    <t>深财预﹝2018﹞559号</t>
  </si>
  <si>
    <t>一般公共服务支出</t>
  </si>
  <si>
    <t>提前下达2017年度城市志愿服务U站考核</t>
  </si>
  <si>
    <t>已纳入预算安排</t>
  </si>
  <si>
    <t>深财预﹝2018﹞569号</t>
  </si>
  <si>
    <t>提前下达2018年市党代表团组活动经费</t>
  </si>
  <si>
    <t>深财预﹝2018﹞1475号</t>
  </si>
  <si>
    <t>（粤财行〔2017〕379号）提前下达2018年省“妇女之家”示范点建设项目资金</t>
  </si>
  <si>
    <t>指标已下达</t>
  </si>
  <si>
    <t>深财预﹝2018﹞1550号</t>
  </si>
  <si>
    <t>（粤财行〔2017〕399号）提前下达2018年省党员干部现代远程教育工作经费</t>
  </si>
  <si>
    <t>部门结转2万元至2019年使用</t>
  </si>
  <si>
    <t>深财预﹝2018﹞1563号</t>
  </si>
  <si>
    <t>（深发改〔2018〕1324号）2018年12月市投区建项目指标</t>
  </si>
  <si>
    <t>一般公共服务支出总计</t>
  </si>
  <si>
    <t>深财预﹝2018﹞441号</t>
  </si>
  <si>
    <t>公共安全支出</t>
  </si>
  <si>
    <t>（粤财政法〔2017〕153号）安排专项业务经费</t>
  </si>
  <si>
    <t>深财预﹝2018﹞579号</t>
  </si>
  <si>
    <t>提前下达政法转移支付资金</t>
  </si>
  <si>
    <t>深财预调﹝2018﹞83号</t>
  </si>
  <si>
    <t>反贪反渎及预防职务犯罪职能转隶事项对区转移支付经费指标</t>
  </si>
  <si>
    <t>公共安全支出总计</t>
  </si>
  <si>
    <t>深财预﹝2018﹞80号</t>
  </si>
  <si>
    <t>教育支出</t>
  </si>
  <si>
    <t>（财科教﹝2017﹞176号）提前下达2018年学生资助补助经费（中职国家助学金和免学费补助资金）</t>
  </si>
  <si>
    <t>深财预﹝2018﹞69号</t>
  </si>
  <si>
    <t>（财科教﹝2017﹞167号）提前下达2018年学生资助补助经费（普通高中部分）</t>
  </si>
  <si>
    <t>深财预﹝2018﹞118号</t>
  </si>
  <si>
    <t>（财科教〔2017〕165号）提前下达2018年中央财政支持学前教育发展资金</t>
  </si>
  <si>
    <t>深财预﹝2018﹞506号</t>
  </si>
  <si>
    <t>提前下达2018年地方教育费附加用于中小学教育59971万元（其中民办教育13793万元）、学前教育10583万元</t>
  </si>
  <si>
    <t>深财预﹝2018﹞496号</t>
  </si>
  <si>
    <t>提前下达2018年深圳市教育费附加，其中生均分配84744万元（含民办教育15254万元）、职业教育16142万元</t>
  </si>
  <si>
    <t>深财预﹝2018﹞619号</t>
  </si>
  <si>
    <t>提前下达2018年市本级统筹教育费附加资助奖励各区（新区）学校优质发展经费</t>
  </si>
  <si>
    <t>深财预﹝2018﹞609号</t>
  </si>
  <si>
    <t>提前下达2018年春秋免费义务教育市财政补助资金</t>
  </si>
  <si>
    <t>深财预﹝2018﹞599号</t>
  </si>
  <si>
    <t>提前下达2018年学前教育专项经费</t>
  </si>
  <si>
    <t>深财预﹝2018﹞589号</t>
  </si>
  <si>
    <t>提前下达2018年市级民办教育发展专项资金</t>
  </si>
  <si>
    <t>深财预﹝2018﹞665号</t>
  </si>
  <si>
    <t>（粤财教〔2016〕376号）提前下达2017年广东省建档立卡学生免学费和生活费补助资金</t>
  </si>
  <si>
    <t>深财预﹝2018﹞674号</t>
  </si>
  <si>
    <t>清算2017年教育费附加专项转移支付，其中：生均分配-12228万元（含民办教育-2201万元），职业教育7274万元</t>
  </si>
  <si>
    <t>已按照上级要求扣减</t>
  </si>
  <si>
    <t>深财预﹝2018﹞424号</t>
  </si>
  <si>
    <t>（财科教〔2017〕175号）财政部教育部关于提前下达2018年现代职业教育质量提升计划专项资金预计数</t>
  </si>
  <si>
    <t>深财预﹝2018﹞726号</t>
  </si>
  <si>
    <t>下达2017年12月地方教育附加用于中小学教育8166万元（其中民办教育1556万元）、学前教育1441万元</t>
  </si>
  <si>
    <t>深财预﹝2018﹞810号</t>
  </si>
  <si>
    <t>（粤财教〔2018〕48号）关于安排2018年教育发展专项资金（推进教育现代化及农村义务教育寄宿制学校建设用途）全省校园足球资金的通知</t>
  </si>
  <si>
    <t>深财预﹝2018﹞837号</t>
  </si>
  <si>
    <t>（粤财教〔2018〕68号）关于下达2018年教育发展专项资金（强师工程用途，第一批）的通知</t>
  </si>
  <si>
    <t>深财预﹝2018﹞938号</t>
  </si>
  <si>
    <t>（粤财教〔2018〕134号）关于下达教育发展专项资金（强师工程用途，2017年教学成果奖表彰资金）的通知</t>
  </si>
  <si>
    <t>深财预﹝2018﹞1063号</t>
  </si>
  <si>
    <t>（财科教〔2018〕43号）下达2018年支持学前教育发展资金预算</t>
  </si>
  <si>
    <t>深财预﹝2018﹞1073号</t>
  </si>
  <si>
    <t>（财科教〔2018〕36号）下达2018年学生资助补助经费（普通高中部分）预算</t>
  </si>
  <si>
    <t>深财预﹝2018﹞1154号</t>
  </si>
  <si>
    <t>（财科教〔2018〕47号）财政部教育部关于下达2018年现代职业教育质量提升计划专项资金预算的通知</t>
  </si>
  <si>
    <t>深财预﹝2018﹞1207号</t>
  </si>
  <si>
    <t>（粤财教〔2018〕174号）关于下达深圳市地方教育附加支出的通知</t>
  </si>
  <si>
    <t>深财预﹝2018﹞1251号</t>
  </si>
  <si>
    <t>（粤财教〔2018〕155号）关于下达2016-2017学年义务教育阶段建档立卡学生生活费补助资金的通知</t>
  </si>
  <si>
    <t>深财预﹝2018﹞1419号</t>
  </si>
  <si>
    <t>分配2017年土地出让收益中计提教育资金</t>
  </si>
  <si>
    <t>指标部分下达，部分已纳入预算安排</t>
  </si>
  <si>
    <t>深财预调﹝2018﹞145号</t>
  </si>
  <si>
    <t>市委组织部党员教育电视片评选活动课件补贴经费</t>
  </si>
  <si>
    <t>深财预﹝2018﹞1489号</t>
  </si>
  <si>
    <t xml:space="preserve">（财科教〔2018〕106号）财政部 教育部 人力资源社会保障部关于追加下达2018年学生资助补助经费（中等职业学校免学费补助资金）预算的通知 </t>
  </si>
  <si>
    <t>深财预﹝2018﹞1589号</t>
  </si>
  <si>
    <t>（粤财教〔2018〕68号）关于下达2018年教育发展专项资金（强师工程用途，第一批）的通知（2018年-2019学年赴河源和汕尾支教教师工作经费）</t>
  </si>
  <si>
    <t>深财预﹝2018﹞1602号</t>
  </si>
  <si>
    <t>（粤财教〔2018〕295号）关于下达2016-2017学年和2017-2018学年建档立卡学生免学费和生活费补助清算资金的通知</t>
  </si>
  <si>
    <t>教育支出总计</t>
  </si>
  <si>
    <t>深财预调﹝2018﹞51号</t>
  </si>
  <si>
    <t>科学技术支出</t>
  </si>
  <si>
    <t>（深财科〔2018〕66号）下达2016年、2017年国家高新技术企业认定奖补资金的通知</t>
  </si>
  <si>
    <t>深财预﹝2018﹞984号</t>
  </si>
  <si>
    <t>（粤财工〔2018〕52号）关于下达2018年省级促进经济发展专项资金（支持企业技术改造用途）的通知</t>
  </si>
  <si>
    <t>深财预﹝2018﹞1241号</t>
  </si>
  <si>
    <t>（深财社〔2018〕49号）下达各区2018年度新引进人才租房和生活补贴</t>
  </si>
  <si>
    <t>深财预﹝2018﹞1541号</t>
  </si>
  <si>
    <t>（粤财工〔2018〕126号）关于清算下达2015-2017年广东省科技发展专项资金（企业研究开发补助方向）的通知</t>
  </si>
  <si>
    <t>科学技术支出总计</t>
  </si>
  <si>
    <t>深财预﹝2018﹞96号</t>
  </si>
  <si>
    <t>文化体育与传媒支出</t>
  </si>
  <si>
    <t>（财文〔2017〕154号）提前下达2018年中央补助地方公共文化服务体系建设专项资金</t>
  </si>
  <si>
    <t>深财预﹝2018﹞106号</t>
  </si>
  <si>
    <t>（财文〔2017〕155号）提前下达2018年美术馆公共图书馆文化馆（站）免费开放专项资金</t>
  </si>
  <si>
    <t>深财预调﹝2018﹞5号</t>
  </si>
  <si>
    <t>下达市文化事业建设费及宣传文化事业发展专项资金2018年第一批、第二批年度项目及相关项目资金</t>
  </si>
  <si>
    <t>深财预﹝2018﹞775号</t>
  </si>
  <si>
    <t>关于下达2018年文化繁荣发展专项资金（完善公共文化服务体系用途）的通知</t>
  </si>
  <si>
    <t>深财预﹝2018﹞781号</t>
  </si>
  <si>
    <t>（粤财教[2018]63号）关于下达2018年文化繁荣发展专项资金（加强文物保护利用和文化遗产保护传承用途）的通知</t>
  </si>
  <si>
    <t>深财预﹝2018﹞1117号</t>
  </si>
  <si>
    <t>（财文〔2018〕45号）财政部关于下达2018年中央补助地方公共文化服务体系建设专项资金预算的通知</t>
  </si>
  <si>
    <t>深财预调﹝2018﹞125号</t>
  </si>
  <si>
    <t>（深文体旅〔2018〕343号）下达2018年度深圳市文化遗产保护补助经费（文物保护单位维修补助、非国有文物单位补助经费）</t>
  </si>
  <si>
    <t>部门结转29.7万元至2019年使用</t>
  </si>
  <si>
    <t>深财预调﹝2018﹞135号</t>
  </si>
  <si>
    <t>（深文体旅〔2018〕343号）下达2018年度深圳市文化遗产保护补助经费（非遗保护补助经费）</t>
  </si>
  <si>
    <t>文化体育与传媒支出总计</t>
  </si>
  <si>
    <t>深财预﹝2018﹞21号</t>
  </si>
  <si>
    <t>社会保障和就业支出</t>
  </si>
  <si>
    <t>（财社﹝2017﹞194号）财政部人力资源社会保障部关于提前下达2018年就业补助资金预算指标</t>
  </si>
  <si>
    <t>深财预﹝2018﹞191号</t>
  </si>
  <si>
    <t>（粤财社〔2017〕246号）提前下达2018年残疾人事业发展中央补助资金</t>
  </si>
  <si>
    <t>深财预﹝2018﹞186号</t>
  </si>
  <si>
    <t>（财社〔2017〕173号）提前下达2018年退役安置补助经费预算指标</t>
  </si>
  <si>
    <t>深财预﹝2018﹞167号</t>
  </si>
  <si>
    <t>（财社〔2017〕0171号）提前下达2018年优抚对象补助经费预算指标</t>
  </si>
  <si>
    <t>深财预﹝2018﹞641号</t>
  </si>
  <si>
    <t>（粤财社〔2018〕12号）安排省财政2018年拥军优属慰问活动经费预算</t>
  </si>
  <si>
    <t>深财预﹝2018﹞549号</t>
  </si>
  <si>
    <t>提前下达残疾人就业保障金</t>
  </si>
  <si>
    <t>深财预调﹝2018﹞42号</t>
  </si>
  <si>
    <t>（深财社〔2018〕23号）下达2018年残疾人街道综合（职业）康复服务中心建设经费</t>
  </si>
  <si>
    <t>部门结转10万元至2019年使用</t>
  </si>
  <si>
    <t>深财预﹝2018﹞967号</t>
  </si>
  <si>
    <t>（财社〔2018〕52号）财政部人力资源社会保障部关于下达2018年就业补助资金预算的通知</t>
  </si>
  <si>
    <t>部门结转505.1万元至2019年使用</t>
  </si>
  <si>
    <t>深财预﹝2018﹞1132号</t>
  </si>
  <si>
    <t>（财社〔2018〕73号）财政部民政部关于下达2018年中央财政困难群众救助资金预算的通知</t>
  </si>
  <si>
    <t>深财预﹝2018﹞1092号</t>
  </si>
  <si>
    <t xml:space="preserve">（财社〔2018〕53号）关于下达2018年优抚对象补助经费预算（第一批）的通知  </t>
  </si>
  <si>
    <t>深财预﹝2018﹞1142号</t>
  </si>
  <si>
    <t>（财社〔2018〕88号）财政部关于下达2018年优抚对象补助经费预算（第二批）的通知</t>
  </si>
  <si>
    <t>深财预内﹝2018﹞65号</t>
  </si>
  <si>
    <t>（财社〔2018〕81号）关于下达2018年中央退役安置补助经费（第三批）的通知</t>
  </si>
  <si>
    <t>深财预﹝2018﹞1380号</t>
  </si>
  <si>
    <t>（粤财社〔2018〕169号）关于下达2018年中央和省财政退役士兵安置职业教育培训及住房困难补助资金的通知</t>
  </si>
  <si>
    <t>社会保障和就业支出总计</t>
  </si>
  <si>
    <t>深财预﹝2018﹞126号</t>
  </si>
  <si>
    <t>医疗卫生与计划生育支出</t>
  </si>
  <si>
    <t>（财社〔2017〕158号）提前下达2018年中央财政医疗服务能力提升补助资金</t>
  </si>
  <si>
    <t>深财预﹝2018﹞132号</t>
  </si>
  <si>
    <t>（财社〔2017〕178号）提前下达2018年计划生育转移支付资金预算指标</t>
  </si>
  <si>
    <t>深财预﹝2018﹞143号</t>
  </si>
  <si>
    <t>（财社〔2017〕199号）提前下达2018年基本药物制度补助资金预算指标</t>
  </si>
  <si>
    <t>深财预﹝2018﹞153号</t>
  </si>
  <si>
    <t>（财社〔2017〕200号）提前下达2018年公共卫生服务补助资金预算指标</t>
  </si>
  <si>
    <t>深财预﹝2018﹞177号</t>
  </si>
  <si>
    <t>（财社〔2017〕172号）提前下达2018年优抚对象医疗保障经费预算指标</t>
  </si>
  <si>
    <t>深财预﹝2018﹞414号</t>
  </si>
  <si>
    <t>（粤财社〔2017〕312号）提前下达2018年计划生育等5项中央财政补助资金</t>
  </si>
  <si>
    <t>部门结转53.51万元至2019年使用</t>
  </si>
  <si>
    <t>深财预﹝2018﹞406号</t>
  </si>
  <si>
    <t>（粤财社〔2017〕326号）提前下达2018年医疗卫生健康事业发展专项资金（传承发展中医药事业）</t>
  </si>
  <si>
    <t>部门结转33.29万元至2019年使用</t>
  </si>
  <si>
    <t>深财预调﹝2018﹞37号</t>
  </si>
  <si>
    <t>（深财社〔2018〕17号）下达2017年度中医特色专科建设专项经费</t>
  </si>
  <si>
    <t>深财预﹝2018﹞796号</t>
  </si>
  <si>
    <t>（粤财社[2018]40号）关于安排2018年省级医疗卫生健康事业发展专项资金（卫计部分）的通知</t>
  </si>
  <si>
    <t>深财预调﹝2018﹞66号</t>
  </si>
  <si>
    <t>（深财社〔2018〕36号）下达2018年高水平学术会议资助经费指标</t>
  </si>
  <si>
    <t>深财预﹝2018﹞1037号</t>
  </si>
  <si>
    <t>（财社〔2018〕45号）下达2018年医疗服务能力提升（公立医院综合改革）补助资金预算</t>
  </si>
  <si>
    <t>深财预﹝2018﹞1047号</t>
  </si>
  <si>
    <t>（财社〔2018〕47号）下达2018年公共卫生服务补助资金（基本公共卫生服务）预算</t>
  </si>
  <si>
    <t>深财预﹝2018﹞1102号</t>
  </si>
  <si>
    <t xml:space="preserve">（财社〔2018〕55号）关于下达2018年优抚对象医疗保障经费预算的通知  </t>
  </si>
  <si>
    <t>深财预﹝2018﹞1220号</t>
  </si>
  <si>
    <t>（粤财社〔2018〕130号）关于安排2018年第二批中央财政补助基本公共卫生服务项目资金的通知</t>
  </si>
  <si>
    <t>深财预调﹝2018﹞92号</t>
  </si>
  <si>
    <t>（深财社〔2018〕48号）下达2017年度计划生育目标管理责任制考评奖的通知</t>
  </si>
  <si>
    <t>深财预调﹝2018﹞112号</t>
  </si>
  <si>
    <t>（深财社〔2018〕59号）下达2018年基层中医药服务能力提升工程优选建设单位补助经费</t>
  </si>
  <si>
    <t>部门结转9万元至2019年使用</t>
  </si>
  <si>
    <t>深财预﹝2018﹞1394号</t>
  </si>
  <si>
    <t>（粤财社〔2018〕152号）关于安排2018年第二批中央财政补助重大公共卫生服务项目资金的通知</t>
  </si>
  <si>
    <t>部门结转92.63万元至2019年使用</t>
  </si>
  <si>
    <t>深财预﹝2018﹞1374号</t>
  </si>
  <si>
    <t>（粤财预〔2018〕142号）关于安排2018年第五批省级医疗卫生健康事业发展专项资金的通知</t>
  </si>
  <si>
    <t>深财预﹝2018﹞1580号</t>
  </si>
  <si>
    <t>部门结转1万元至2019年使用</t>
  </si>
  <si>
    <t>深财预﹝2018﹞1574号</t>
  </si>
  <si>
    <t>（粤财社〔2017〕315号）提前下达2018年中央财政公共卫生服务补助资金（中医药）</t>
  </si>
  <si>
    <t>部门结转15万元至2019年使用</t>
  </si>
  <si>
    <t>医疗卫生与计划生育支出总计</t>
  </si>
  <si>
    <t>深财预﹝2018﹞460号</t>
  </si>
  <si>
    <t>节能环保支出</t>
  </si>
  <si>
    <t>（深发改〔2018〕114号）下达2018年2月市投区建项目指标</t>
  </si>
  <si>
    <t>深财预﹝2018﹞530号</t>
  </si>
  <si>
    <t>提前下达污水费返拨</t>
  </si>
  <si>
    <t>深财预调﹝2018﹞102号</t>
  </si>
  <si>
    <t>2017年宜居城市鼓励奖金</t>
  </si>
  <si>
    <t>部门结转5万元至2019年使用</t>
  </si>
  <si>
    <t>节能环保支出总计</t>
  </si>
  <si>
    <t>深财预﹝2018﹞1495号</t>
  </si>
  <si>
    <t>城乡社区支出</t>
  </si>
  <si>
    <t>下达各区2017年市容环境综合考核奖励经费</t>
  </si>
  <si>
    <t>深财预﹝2018﹞1528号</t>
  </si>
  <si>
    <t>安排2016年-2017年“提升城市安全 普及管理天然气”以奖代补资金</t>
  </si>
  <si>
    <t>城乡社区支出总计</t>
  </si>
  <si>
    <t>深财预﹝2018﹞517号</t>
  </si>
  <si>
    <t>农林水支出</t>
  </si>
  <si>
    <t>提前下达优质饮用水入户（水务发展专项资金）</t>
  </si>
  <si>
    <t>深财预﹝2018﹞520号</t>
  </si>
  <si>
    <t>提前下达原特区外社区供水管网改造（水务发展专项资金）</t>
  </si>
  <si>
    <t>深财预﹝2018﹞524号</t>
  </si>
  <si>
    <t>提前下达林业管理费</t>
  </si>
  <si>
    <t>深财预﹝2018﹞1408号</t>
  </si>
  <si>
    <t>（粤财农〔2018〕34号）关于下达2018年省级乡村振兴战略专项资金（森林资源培育及管护）的通知</t>
  </si>
  <si>
    <t>部分指标下达，部分指标上解市本级</t>
  </si>
  <si>
    <t>深财预调﹝2018﹞141号</t>
  </si>
  <si>
    <t>（深财科〔2018〕132号）下达2018年基本农田建设和维护项目资金指标</t>
  </si>
  <si>
    <t>部门结转120万元至2019年使用</t>
  </si>
  <si>
    <t>农林水支出总计</t>
  </si>
  <si>
    <t>深财预调﹝2018﹞13号</t>
  </si>
  <si>
    <t>资源勘探信息等支出</t>
  </si>
  <si>
    <t>（深财科〔2018〕18号）下达市战略性新兴产业和未来产业发展专项资金预算管理单位项目2018年资助资金</t>
  </si>
  <si>
    <t>深财预调﹝2018﹞15号</t>
  </si>
  <si>
    <t>深财预调﹝2018﹞45号</t>
  </si>
  <si>
    <t>下达战略性新兴产业耳鼻咽喉医院耳鼻咽喉疾病重点实验室2018资助资金</t>
  </si>
  <si>
    <t>深财预调﹝2018﹞64号</t>
  </si>
  <si>
    <t>（深财科〔2018〕103号）下达2018年度市产业转型升级专项资金各区（新区）产业转型升级考核奖励资金指标</t>
  </si>
  <si>
    <t>资源勘探信息等支出总计</t>
  </si>
  <si>
    <t>深财预﹝2018﹞540号</t>
  </si>
  <si>
    <t>住房保障支出</t>
  </si>
  <si>
    <t>提前下达新引进人才租房和生活补贴</t>
  </si>
  <si>
    <t>住房保障支出总计</t>
  </si>
  <si>
    <t>深财预﹝2018﹞512号</t>
  </si>
  <si>
    <t>粮食物资储备支出</t>
  </si>
  <si>
    <t>提前下达政策性风险资金（粮食储备费用）</t>
  </si>
  <si>
    <t>粮食物资储备支出总计</t>
  </si>
  <si>
    <t>深财预﹝2018﹞486号</t>
  </si>
  <si>
    <t>政府投资财力下放</t>
  </si>
  <si>
    <t>其他支出总计</t>
  </si>
  <si>
    <t>深财预﹝2017﹞511号</t>
  </si>
  <si>
    <t>国土海洋气象等支出</t>
  </si>
  <si>
    <t>下达2018年市区专项转移支付（2018年地面坍塌防治资金）</t>
  </si>
  <si>
    <t>国土海洋气象等支出总计</t>
  </si>
  <si>
    <r>
      <rPr>
        <sz val="11"/>
        <rFont val="华文仿宋"/>
        <charset val="134"/>
      </rPr>
      <t>深财预﹝2017﹞1265号</t>
    </r>
  </si>
  <si>
    <t>下达各区新引进人才租房和生活补贴专项资金</t>
  </si>
  <si>
    <t>深财预﹝2017﹞505号</t>
  </si>
  <si>
    <t>粮油物资储备支出</t>
  </si>
  <si>
    <t>下达2018年市区专项转移支付（2018年粮食储备费用）（深财科﹝2016﹞221号）</t>
  </si>
  <si>
    <t>粮油物资储备支出总计</t>
  </si>
  <si>
    <r>
      <rPr>
        <sz val="11"/>
        <rFont val="华文仿宋"/>
        <charset val="134"/>
      </rPr>
      <t>深财预﹝2017﹞883号</t>
    </r>
  </si>
  <si>
    <t>政府投资财力下放（各区结合项目分解至各功能科目）</t>
  </si>
  <si>
    <t>附件6</t>
  </si>
  <si>
    <t>龙岗区2018年政府性基金收入决算表(草案)</t>
  </si>
  <si>
    <t>项       目</t>
  </si>
  <si>
    <t>2018年预算数</t>
  </si>
  <si>
    <t>较2017年决算增加%</t>
  </si>
  <si>
    <t>一、国有土地使用权出让收入</t>
  </si>
  <si>
    <t>二、城市公用事业附加收入</t>
  </si>
  <si>
    <t>三、新型墙体材料基金收入</t>
  </si>
  <si>
    <t>四、彩票公益金收入</t>
  </si>
  <si>
    <t>五、国家电影事业发展专项资金收入</t>
  </si>
  <si>
    <t>六、农业土地开发资金收入</t>
  </si>
  <si>
    <t>政府性基金收入</t>
  </si>
  <si>
    <t>动用上年结余</t>
  </si>
  <si>
    <t>政府性基金总收入总计</t>
  </si>
  <si>
    <r>
      <rPr>
        <sz val="10.5"/>
        <rFont val="Times New Roman"/>
        <charset val="134"/>
      </rPr>
      <t xml:space="preserve">    </t>
    </r>
    <r>
      <rPr>
        <sz val="10.5"/>
        <rFont val="宋体"/>
        <charset val="134"/>
      </rPr>
      <t>　　　　　　　　　　　　　　　　　　　　　　　　　　　　　　　　　　　　　　　　　　　　</t>
    </r>
  </si>
  <si>
    <t>附件7</t>
  </si>
  <si>
    <t>龙岗区2018年政府性基金支出决算表(草案)</t>
  </si>
  <si>
    <t>一、文化体育与传媒支出</t>
  </si>
  <si>
    <t>（一）国家电影事业发展专项资金及对应专项债务收入安排的支出</t>
  </si>
  <si>
    <t xml:space="preserve">    资助城市影院</t>
  </si>
  <si>
    <t xml:space="preserve">    其他国家电影事业发展专项资金支出</t>
  </si>
  <si>
    <t>二、城乡社区支出</t>
  </si>
  <si>
    <t>（一）国有土地使用权出让收入及对应专项债务收入安排的支出</t>
  </si>
  <si>
    <t xml:space="preserve">    征地和拆迁补偿支出</t>
  </si>
  <si>
    <t xml:space="preserve">    土地开发支出</t>
  </si>
  <si>
    <t xml:space="preserve">    城市建设支出</t>
  </si>
  <si>
    <t xml:space="preserve">    土地出让业务支出</t>
  </si>
  <si>
    <t xml:space="preserve">    公共租赁住房支出</t>
  </si>
  <si>
    <t xml:space="preserve">    其他国有土地使用权出让收入安排的支出</t>
  </si>
  <si>
    <t>（二）城市公用事业附加及对应专项债务收入安排的支出</t>
  </si>
  <si>
    <t xml:space="preserve">    城市公共设施支出</t>
  </si>
  <si>
    <t>（三）农业土地开发资金及对应专项债务收入安排的支出</t>
  </si>
  <si>
    <t>（四）新增建设用地土地有偿使用费及对应专项债务收入安排的支出</t>
  </si>
  <si>
    <t xml:space="preserve">     基本农田建设和保护支出</t>
  </si>
  <si>
    <t>（五）污水处理费及对应专项债务收入安排的支出</t>
  </si>
  <si>
    <t xml:space="preserve">    污水处理设施建设和运营</t>
  </si>
  <si>
    <t>三、资源勘探信息等支出</t>
  </si>
  <si>
    <t xml:space="preserve"> （一）散装水泥专项资金及对应专项债务收入安排的支出</t>
  </si>
  <si>
    <t xml:space="preserve">   技术研发和推广</t>
  </si>
  <si>
    <t xml:space="preserve">    其他散装水泥专项资金支出</t>
  </si>
  <si>
    <t>（二）新型墙体材料专项基金及对应专项债务收入安排的支出</t>
  </si>
  <si>
    <t xml:space="preserve">    技术研发和推广</t>
  </si>
  <si>
    <t xml:space="preserve">    其他新型墙体材料专项基金支出</t>
  </si>
  <si>
    <t>四、其他支出</t>
  </si>
  <si>
    <t>（一）彩票公益金及对应专项债务收入安排的安排的支出</t>
  </si>
  <si>
    <t xml:space="preserve">    用于社会福利的彩票公益金支出</t>
  </si>
  <si>
    <t xml:space="preserve">    用于体育事业的彩票公益金支出</t>
  </si>
  <si>
    <t xml:space="preserve">    用于残疾人事业的彩票公益金支出</t>
  </si>
  <si>
    <t xml:space="preserve">    用于文化事业的彩票公益金支出</t>
  </si>
  <si>
    <t xml:space="preserve">    用于其他社会公益事业的彩票公益金支出</t>
  </si>
  <si>
    <t>支出合计</t>
  </si>
  <si>
    <t xml:space="preserve">    调出资金</t>
  </si>
  <si>
    <t xml:space="preserve">    年终结余</t>
  </si>
  <si>
    <t>债务还本支出</t>
  </si>
  <si>
    <t>（一）地方政府专项债务还本支出</t>
  </si>
  <si>
    <t xml:space="preserve">    国土基金使用权出让金债务还本支出</t>
  </si>
  <si>
    <t>债务付息支出</t>
  </si>
  <si>
    <t>（一）地方政府专项债务付息支出</t>
  </si>
  <si>
    <t xml:space="preserve">    国土基金使用权出让金债务付息支出</t>
  </si>
  <si>
    <t>支出总计</t>
  </si>
  <si>
    <t>附件8</t>
  </si>
  <si>
    <t>龙岗区2018年政府性基金预算上级转移支付决算表 (草案)</t>
  </si>
  <si>
    <t>金额：万元</t>
  </si>
  <si>
    <t>深财预﹝2018﹞929号</t>
  </si>
  <si>
    <t xml:space="preserve">（粤财教〔2018〕143号）关于下达2018年省文化繁荣发展专项资（国家电影事业发展专项资金省分成部分用途，第二批）的通知  </t>
  </si>
  <si>
    <t>深财预﹝2018﹞1081号</t>
  </si>
  <si>
    <t xml:space="preserve">（粤财教〔2018〕179号）关于下达2018年文化繁荣发展专项资金（国家电影事业发展专项资金省分成部分用途，第四批）的通知 </t>
  </si>
  <si>
    <t>深财预﹝2018﹞1310号</t>
  </si>
  <si>
    <t xml:space="preserve">（粤财教〔2018〕231号）关于下达2018年文化繁荣发展专项资金（国家电影事业发展专项资金省分成部分用途，第五批）的通知 </t>
  </si>
  <si>
    <t>文化体育与传媒支出合计</t>
  </si>
  <si>
    <t>深财预﹝2018﹞466号</t>
  </si>
  <si>
    <t>深财预﹝2018﹞750号</t>
  </si>
  <si>
    <t>（深发改〔2018〕365号）2018年4月市投区建项目指标</t>
  </si>
  <si>
    <t>深财预﹝2018﹞903号</t>
  </si>
  <si>
    <t>（深发改〔2018〕726号）2018年6月份第四批市投区建项目指标</t>
  </si>
  <si>
    <t>深财预﹝2018﹞1430号</t>
  </si>
  <si>
    <t>（深发改〔2018〕1220号） 2018年10月市投区建项目指标</t>
  </si>
  <si>
    <t>深财预﹝2018﹞1501号</t>
  </si>
  <si>
    <t>（深发改〔2018〕1366号）2018年11月市投区建项目指标</t>
  </si>
  <si>
    <t>城乡社区支出合计</t>
  </si>
  <si>
    <t>深财预﹝2018﹞61号</t>
  </si>
  <si>
    <t>（粤财综﹝2017﹞164号）提前下达文化繁荣发展专项资金（群众体育、竞技体育）</t>
  </si>
  <si>
    <t>深财预﹝2018﹞629号</t>
  </si>
  <si>
    <t>提前下达福利彩票公益金</t>
  </si>
  <si>
    <t>纳入预算统筹安排</t>
  </si>
  <si>
    <t>深财预调﹝2018﹞26号</t>
  </si>
  <si>
    <t>（深文体旅〔2018〕65号）下达2018年市级体育彩票公益金补助资金</t>
  </si>
  <si>
    <t>深财预调﹝2018﹞73号</t>
  </si>
  <si>
    <t>（深财社〔2018〕35号）下达社区党群服务中心政府购买项目奖励补助经费</t>
  </si>
  <si>
    <t>深财预﹝2018﹞1160号</t>
  </si>
  <si>
    <t>（粤财教〔2018〕201号）关于下达2018年中央彩票公益金支持地方体育事业专项资金的通知</t>
  </si>
  <si>
    <t>深财预﹝2018﹞1557号</t>
  </si>
  <si>
    <t>（财文〔2018〕43号）财政部关于下达2018年中央集中彩票公益金支持地方体育事业专项资金预算的通知</t>
  </si>
  <si>
    <t>其他支出合计</t>
  </si>
  <si>
    <t>深财预﹝2018﹞688号</t>
  </si>
  <si>
    <t>返拨各区（新区）2017年12月和2018年1月国有土地出让收入</t>
  </si>
  <si>
    <t>深财预﹝2018﹞736号</t>
  </si>
  <si>
    <t>返拨各区（新区）2018年2月国有土地出让收入</t>
  </si>
  <si>
    <t>深财预﹝2018﹞845号</t>
  </si>
  <si>
    <t>返拨各区（新区）2018年3月和4月国有土地出让收入</t>
  </si>
  <si>
    <t>深财预﹝2018﹞997号</t>
  </si>
  <si>
    <t>返拨各区2018年5月国有土地出让收入</t>
  </si>
  <si>
    <t>深财预﹝2018﹞1458号</t>
  </si>
  <si>
    <t>返拨各区（新区）2018年9.10月国有土地出让收入</t>
  </si>
  <si>
    <t>转移性支出合计</t>
  </si>
  <si>
    <t>附件9</t>
  </si>
  <si>
    <t>龙岗区2018年国有资本经营收入决算表 (草案)</t>
  </si>
  <si>
    <t>项        目</t>
  </si>
  <si>
    <t>一、国有资本经营收入</t>
  </si>
  <si>
    <t>（一）利润收入</t>
  </si>
  <si>
    <t xml:space="preserve">      投资服务企业利润收入</t>
  </si>
  <si>
    <t>（二）股利、股息收入</t>
  </si>
  <si>
    <t xml:space="preserve">      国有参股公司股利、股息收入</t>
  </si>
  <si>
    <t>本年收入合计</t>
  </si>
  <si>
    <t>上年结转</t>
  </si>
  <si>
    <t>收入总计</t>
  </si>
  <si>
    <t>附件10</t>
  </si>
  <si>
    <t>龙岗区2018年国有资本经营支出决算表 (草案)</t>
  </si>
  <si>
    <t>一、国有资本经营预算支出</t>
  </si>
  <si>
    <t>（一）解决历史遗留问题及改革成本支出</t>
  </si>
  <si>
    <t xml:space="preserve">    其他解决历史遗留问题及改革成本支出</t>
  </si>
  <si>
    <t>（二）国有企业资本金注入</t>
  </si>
  <si>
    <t xml:space="preserve">    国有经济结构调整支出</t>
  </si>
  <si>
    <t xml:space="preserve">    公益性设施投资支出</t>
  </si>
  <si>
    <t xml:space="preserve">    支持科技进步支出</t>
  </si>
  <si>
    <t xml:space="preserve">    对外投资合作支出</t>
  </si>
  <si>
    <t xml:space="preserve">    生态环境保护支出</t>
  </si>
  <si>
    <t>（三）其他国有资本经营预算支出</t>
  </si>
  <si>
    <t>其他国有企业资本经营预算支出（国资监管费用）</t>
  </si>
  <si>
    <t>国有资本经营预算支出合计</t>
  </si>
  <si>
    <t xml:space="preserve"> 调出资金</t>
  </si>
  <si>
    <t xml:space="preserve">    国有资本经营预算调出资金</t>
  </si>
  <si>
    <t>本年支出合计</t>
  </si>
  <si>
    <t>结转下年</t>
  </si>
  <si>
    <t>附件11</t>
  </si>
  <si>
    <t>龙岗区2018年“三公”经费财政拨款支出决算表 (草案)</t>
  </si>
  <si>
    <t>一、因公出国(境)经费</t>
  </si>
  <si>
    <t>二、公车购置及运行维护经费</t>
  </si>
  <si>
    <t>三、公务接待经费</t>
  </si>
  <si>
    <t>“三公”经费支出总计</t>
  </si>
  <si>
    <t>因公出国（境）经费增加原因：我区坚持严控“三公”经费支出，区级单位因公出国事项相对增加，相关经费有所增加。</t>
  </si>
  <si>
    <t>公车购置及运行维护经费增加原因：主要是2018年我区根据实际需要增加购买特种消防车及公安部门报废更新警务用车等，且部分车辆使用年限较长，维修费用相应增加。</t>
  </si>
  <si>
    <t>公务接待经费减少原因：我区坚持严控“三公”经费支出，区级单位公务接待批次和人数减少，相关经费有所下降。</t>
  </si>
  <si>
    <t>附件12</t>
  </si>
  <si>
    <t>龙岗区2018年区级财政专项资金决算表 (草案)</t>
  </si>
  <si>
    <t>专项资金名称</t>
  </si>
  <si>
    <t>专项资金管理办法</t>
  </si>
  <si>
    <t>人才发展专项资金</t>
  </si>
  <si>
    <t>《关于促进人才优先发展实施“深龙英才”计划的意见的通知》（深龙发﹝2016﹞4号）</t>
  </si>
  <si>
    <t>社会建设专项资金</t>
  </si>
  <si>
    <t>《深圳市龙岗区社会建设专项经费管理办法》（深龙府﹝2014﹞14号）</t>
  </si>
  <si>
    <t>宣传文化发展专项资金</t>
  </si>
  <si>
    <t>《龙岗区宣传文化发展专项经费使用办法（试行）》（深龙宣﹝2016﹞11号）</t>
  </si>
  <si>
    <t>信访稳定备用金</t>
  </si>
  <si>
    <t>《龙岗区信访稳定备用金使用管理办法》（深龙信﹝2016﹞2号）</t>
  </si>
  <si>
    <t>涉法涉诉救助资金</t>
  </si>
  <si>
    <t>《龙岗区涉法涉诉救助资金管理暂行办法》（深龙府办﹝2012﹞60号）</t>
  </si>
  <si>
    <t>安全生产专项资金</t>
  </si>
  <si>
    <t>《深圳市龙岗区安全生产专项经费管理暂行办法》（深龙安〔2008〕7号）</t>
  </si>
  <si>
    <t>就业专项资金</t>
  </si>
  <si>
    <t>《深圳市龙岗区就业专项资金管理办法》（深龙人通〔2015〕50号）</t>
  </si>
  <si>
    <t>处理重大群体性劳资事件应急专项资金</t>
  </si>
  <si>
    <t>《龙岗区处理重大群体性劳资事件应急专项资金管理暂行办法》（深龙府办〔2013〕47号）</t>
  </si>
  <si>
    <t>社区“民生大盆菜”资金</t>
  </si>
  <si>
    <t>《龙岗区“社区民生大盆菜”项目管理暂行办法》（深龙民﹝2016﹞80号)、《龙岗区“社区民生大盆菜”项目准入负面清单》（深龙民﹝2016﹞81号)、《龙岗区“社区民生大盆菜”改革项目专项经费实施细则》（深龙民﹝2015﹞80号)</t>
  </si>
  <si>
    <t>粮食风险基金</t>
  </si>
  <si>
    <t>《粮食风险基金专户管理办法》（财商字﹝1998﹞4466号）、《深圳市粮食储备管理暂行办法》（深府〔2008〕179号）</t>
  </si>
  <si>
    <t>民办教育发展专项资金</t>
  </si>
  <si>
    <t>《龙岗区民办教育发展专项资金管理暂行办法》（深龙教通〔2016〕9号）</t>
  </si>
  <si>
    <t>经济与科技类产业发展专项资金</t>
  </si>
  <si>
    <t>《深圳市龙岗区经济与科技发展专项资金管理暂行办法》（深龙府办规﹝2016﹞1号）</t>
  </si>
  <si>
    <t>附件15</t>
  </si>
  <si>
    <t>龙岗区2018年社会保险基金收入决算表 (草案)</t>
  </si>
  <si>
    <t>项 目</t>
  </si>
  <si>
    <t>企业职工基本</t>
  </si>
  <si>
    <t>养老保险基金</t>
  </si>
  <si>
    <t>机关事业单位基</t>
  </si>
  <si>
    <t>本养老保险基金</t>
  </si>
  <si>
    <t>城乡居民基本</t>
  </si>
  <si>
    <t>城镇职工基本</t>
  </si>
  <si>
    <t>医疗保险基金</t>
  </si>
  <si>
    <t>居民基本医</t>
  </si>
  <si>
    <t>疗保险基金</t>
  </si>
  <si>
    <t>工伤保险基金失业保险基金生育保险基金</t>
  </si>
  <si>
    <t>一、保险费收入</t>
  </si>
  <si>
    <t>二、利息收入</t>
  </si>
  <si>
    <t>三、财政补贴收入</t>
  </si>
  <si>
    <t>四、其他收入</t>
  </si>
  <si>
    <t>五、转移收入</t>
  </si>
  <si>
    <r>
      <rPr>
        <sz val="12"/>
        <color indexed="8"/>
        <rFont val="华文仿宋"/>
        <charset val="134"/>
      </rPr>
      <t>附件1</t>
    </r>
    <r>
      <rPr>
        <sz val="12"/>
        <color indexed="8"/>
        <rFont val="华文仿宋"/>
        <charset val="134"/>
      </rPr>
      <t>6</t>
    </r>
  </si>
  <si>
    <t>龙岗区2018年社会保险基金支出决算表 (草案)</t>
  </si>
  <si>
    <t>一、社会保险待遇支出</t>
  </si>
  <si>
    <t>二、其他支出</t>
  </si>
  <si>
    <t>三、转移支出</t>
  </si>
  <si>
    <t>本年收支结余</t>
  </si>
  <si>
    <t>年末滚存结余</t>
  </si>
  <si>
    <t>附件15：</t>
  </si>
  <si>
    <t>2018年龙岗区地方政府债务限额及余额情况表</t>
  </si>
  <si>
    <t>单位：亿元</t>
  </si>
  <si>
    <t>地   区</t>
  </si>
  <si>
    <t>2018年债务限额</t>
  </si>
  <si>
    <t>2018年债务余额</t>
  </si>
  <si>
    <t>小计</t>
  </si>
  <si>
    <t>一般债务</t>
  </si>
  <si>
    <t>专项债务</t>
  </si>
  <si>
    <t xml:space="preserve">    龙岗区</t>
  </si>
  <si>
    <t>附件16：</t>
  </si>
  <si>
    <t>2018年龙岗区地方政府一般债务限额及余额情况表</t>
  </si>
  <si>
    <t>预算数</t>
  </si>
  <si>
    <t>执行数</t>
  </si>
  <si>
    <t>一、2017年末地方政府一般债务余额实际数</t>
  </si>
  <si>
    <t>二、2018年末地方政府一般债务余额限额</t>
  </si>
  <si>
    <t>三、2018年地方政府一般债务发行额</t>
  </si>
  <si>
    <t xml:space="preserve">    中央转贷地方的国际金融组织和外国政府贷款</t>
  </si>
  <si>
    <t xml:space="preserve">    2018年地方政府一般债券发行额</t>
  </si>
  <si>
    <t>四、2018年地方政府一般债务还本额</t>
  </si>
  <si>
    <t>五、2018年末地方政府一般债务余额执行数</t>
  </si>
  <si>
    <t>附件17：</t>
  </si>
  <si>
    <t>2018年龙岗区地方政府专项债务限额及余额情况表</t>
  </si>
  <si>
    <t>一、2018年末地方政府专项债务余额实际数</t>
  </si>
  <si>
    <t>二、2019年末地方政府专项债务余额限额</t>
  </si>
  <si>
    <t>三、2019年地方政府专项债务发行额</t>
  </si>
  <si>
    <t>四、2019年地方政府专项债务还本额</t>
  </si>
  <si>
    <t>五、2019年末地方政府专项债务余额执行数</t>
  </si>
  <si>
    <t>附件18：</t>
  </si>
  <si>
    <t>2019年龙岗区地方政府债券使用情况表</t>
  </si>
  <si>
    <t>区划</t>
  </si>
  <si>
    <t>项目名称</t>
  </si>
  <si>
    <t>项目编号</t>
  </si>
  <si>
    <t>项目领域</t>
  </si>
  <si>
    <t>项目主管部门</t>
  </si>
  <si>
    <t>项目实施单位</t>
  </si>
  <si>
    <t>债券性质</t>
  </si>
  <si>
    <t>债券规模</t>
  </si>
  <si>
    <t>发行时间（年/月）</t>
  </si>
  <si>
    <t>无</t>
  </si>
  <si>
    <t>附件19：</t>
  </si>
  <si>
    <t>2018年龙岗区地方政府债务发行及还本付息情况表</t>
  </si>
  <si>
    <t>全市</t>
  </si>
  <si>
    <t>其中：市本级</t>
  </si>
  <si>
    <t>一、2017年末地方政府债务余额</t>
  </si>
  <si>
    <t xml:space="preserve">  其中：一般债务</t>
  </si>
  <si>
    <t xml:space="preserve">        专项债务</t>
  </si>
  <si>
    <t>二、2017年地方政府债务限额</t>
  </si>
  <si>
    <t>三、2018年地方政府债务发行决算数</t>
  </si>
  <si>
    <t xml:space="preserve">  其中：新增一般债券发行额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</si>
  <si>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</si>
  <si>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</si>
  <si>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</si>
  <si>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</si>
  <si>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</si>
  <si>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</si>
  <si>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四、2018年地方政府债务还本决算数</t>
  </si>
  <si>
    <t>五、2018年地方政府债务付息决算数</t>
  </si>
  <si>
    <t>六、2018年末地方政府债务余额决算数</t>
  </si>
  <si>
    <t>七、2018年地方政府债务限额</t>
  </si>
  <si>
    <t>附件17</t>
  </si>
  <si>
    <t>龙岗区2018年区级重大项目决算表 (草案)</t>
  </si>
  <si>
    <t>建设内容</t>
  </si>
  <si>
    <t>2018年发改计划数</t>
  </si>
  <si>
    <t>阿波罗未来产业城启动区基础设施项目</t>
  </si>
  <si>
    <t>市政道路和场平工程：建设市政道路、排水及照明等配套设施。具体包括：
永勤路、山水一路、山水中路、山水二路、连山一路、连山二路、连山四路、连山五路。永勤路起点、永勤路-横坪路连接部分路口改造、连山一路-康贤路路口改造、山水二路-沙荷路路口改造、连山五路-横坪路路口改造和沙荷路—康贤路交叉口立交节点改造、启动区内部场地平整。</t>
  </si>
  <si>
    <t>龙岗区“三馆”项目</t>
  </si>
  <si>
    <t>项目用地面积14363.09平方米，总建筑面积59827.16平方米，规划部门批复的计容建筑面积38500平方米（含科技馆10000平方米、青少年宫8000平方米、公共艺术馆7500平方米、规划展厅6000平方米、文化配套7000平方米）。</t>
  </si>
  <si>
    <t>深圳书城龙岗城</t>
  </si>
  <si>
    <t>项目用地面积11241.93平方米，建设出版物卖场、创意生活空间区域型的文化阅读生活中心。</t>
  </si>
  <si>
    <t>龙岗街道朱古石小学新建工程</t>
  </si>
  <si>
    <t>总建筑面积24280.66平方米，其中计容积率建筑面积18553.84平方米，包括教学及教学辅助用房13554.43平方米，办公建筑面积2387.40平方米；共享活动平台2612.01平方米；不计容积率建筑面积5726.82平方米</t>
  </si>
  <si>
    <t>深圳市平湖医院</t>
  </si>
  <si>
    <t>总建筑面积约324190㎡,占地面积56154㎡，建设规模1500床位，总投资额约为20.4165亿元。</t>
  </si>
  <si>
    <t>龙岗区保障性住房2016年EPC项目</t>
  </si>
  <si>
    <t>龙岗区保障性住房2016年EPC项目包含下列四项： 宝龙工业城地块：建筑面积13.35万平方米 龙岗地块：建筑面积18.5万平方米。 南约地块：建筑面积5.6万平方米。同步建设周边部分市政配套工程； 学校：九年一贯制学校（72班）作为保障房的配套项目，同步建设。共有安居型商品房3300套。</t>
  </si>
  <si>
    <t>同乐九年一贯制学校新建工程</t>
  </si>
  <si>
    <t>本项目新建教学综合楼包括教学楼、风雨操场、食堂等。总建筑面积40016.3平方米，其中不含核增计容建筑面积为34971.77平方米，包括教学及教学辅助用房28038.65平方米，风雨操场1917.24平方米，其他辅助用房1171.03平方米；核增建筑面积3844.85平方米，为架空层；不计容建筑面积为5044.53平方米，为地下室（含地下人防、停车库及设备用房）。</t>
  </si>
  <si>
    <t>同乐主力学校扩建工程</t>
  </si>
  <si>
    <t>宝龙街道同乐主力学校现状为24班小学，占地面积约62843平方米，总建筑面积13519.26平方米，其中校舍面积11682.21平方米、架空层及连廊1837.05平方米。拟扩建30班初中，扩建后为九年一贯制学校（24班小学+30班初中），扩建后总建筑面积40455.26平方米。</t>
  </si>
  <si>
    <t>深圳市龙岗区智慧城区信息化建设项目之龙岗区数字教育项目（四期）</t>
  </si>
  <si>
    <t>数字教育基础设施建设，数字教育公共支撑平台建设，数字教育业务应用系统建设，数字教育内容资源及课程资源建设，数字教育创新应用建设。</t>
  </si>
  <si>
    <t>深圳国际大学园院士科研中心建设项目</t>
  </si>
  <si>
    <t>总用地面积约18398平方米，总建筑面积15980平方米，容积率为0.78。其中：计容积率建筑面积为14340.00平方米，包括科研用房建筑面积9600平方米，配套用房建筑面积4380平方米，底部架空绿化休闲建筑面积360平方米，不计容积率建筑面积为1640平方米。</t>
  </si>
  <si>
    <t>智慧龙岗运行中心</t>
  </si>
  <si>
    <t>建设智慧龙岗运行指挥中心，打造成为深圳东部中心的“智慧大脑”，为区委区政府从经验决策为主向科学循数决策为主转变提供智慧支撑。建设智慧龙岗展示中心，全面展示龙岗智慧城市建设成果和未来发展愿景。</t>
  </si>
  <si>
    <t>龙岗街道仙田九年一贯制学校新建工程</t>
  </si>
  <si>
    <t>龙岗街道仙田九年一贯制学校位于[新生地区]法定图则06-03地块，现状仙田路及盐龙大道交汇处，选址用地面积为37874平方米，拟新建一所54班小学/2700座学位的学校。</t>
  </si>
  <si>
    <t>宝龙龙湖体育运动公园建设及宝龙片区道路提升改造EPC项目</t>
  </si>
  <si>
    <t>龙湖公园，及宝龙片区交通道路提升改造。</t>
  </si>
  <si>
    <t>平湖街道平湖中学改扩建工程</t>
  </si>
  <si>
    <t>本次方案设计拟利用校内约2500平方米的篮球场用地新建一栋教学综合楼，学校扩建后总建筑面积为38465平方米（含地下室）。其中，新增地上建筑面积为14000平方米，地下室（含人防）面积为3000平方米（地下室建筑面积以用地地质允许建设条件为准）。建设内容主要包括新建教学综合楼、地下室、校门及门卫室、篮球场，同时对现有建筑外立面、运动场、道路、广场及地下管线等进行提升改造。</t>
  </si>
  <si>
    <t>坂田北国际化学校（暂定名）新建工程</t>
  </si>
  <si>
    <t>占地面约5.1万平方米，建筑面积约11万平方米，48班十二年一贯制学校。</t>
  </si>
  <si>
    <t>国际低碳城产业园区配套住房工程</t>
  </si>
  <si>
    <t>本项目规划用地面积11845平方米，计容建筑面积4.738万平方米。其中住宅建筑面积44330平方米，建设保障性住房520套，建设一所6班幼儿园，总建筑面积为66860平方米。</t>
  </si>
  <si>
    <t>龙岗区优质饮用水入户工程（2017年）—深水龙岗水务集团供水片区</t>
  </si>
  <si>
    <t>本次计划改造城市居民小区16个，住户9386户（其中居民8836户，商户550户）</t>
  </si>
  <si>
    <t>龙城街道依山郡小学改扩建工程</t>
  </si>
  <si>
    <t>占地面积为 12000 平方米，建筑面积为 6000平方米，现状为 18 班小学，拟拆除现状体育馆新建一栋教学综合楼,拆除200米运动跑道新建一栋1层的体育馆，扩建为 30 班小学。</t>
  </si>
  <si>
    <t>龙城街道福安学校改扩建工程</t>
  </si>
  <si>
    <t>规划用地9800平方米，新增建筑总面积为24455平方米，其中计容积率建筑面积为12450平方米（教学及辅助用房建筑面积9527平方米，办公用房建筑面积500平方米，生活服务用房建筑面积673平方米，连廊1750平方米）；不计容积率建筑面积为12005平方米（地下车库及人防7960平方米，设备用房1000平方米，架空层3045平方米）。</t>
  </si>
  <si>
    <t>龙岗区人民医院扩建项目—深圳市龙岗区健康管理服务中心大楼</t>
  </si>
  <si>
    <t>龙岗区人民医院现状用地面积50000平方米，总建筑面积97607平方米，开放病床629张。扩建目标床位1250张，新增用地面积9356平方米，建设一栋健康管理服务中心大楼，新增建筑面积58616平方米。</t>
  </si>
  <si>
    <t>龙岗区中医院医疗综合大楼项目</t>
  </si>
  <si>
    <t>龙岗区中医院总建设用地面积为57288.72㎡，现办院规模为500张床位，现状建筑面积为78030.97㎡。</t>
  </si>
  <si>
    <t>龙岗中心医院外科综合楼</t>
  </si>
  <si>
    <t>本次扩建新建床位900床，建筑面积141776平方米，其中七项设施用房110958平方米，科研教学用房3818平方米，连廊3000平方米，地下车库及人防24000平方米，停车位575个。</t>
  </si>
  <si>
    <t>龙岗区儿童公园建设工程</t>
  </si>
  <si>
    <t>建设规模包含龙岗区儿童公园主要建设内容包括出入口、集散广场、停车场，儿童游乐区游戏设施及场所，科普教育设施及场所，公园管理服务建筑和公用设施，游憩设施，公园路、给排水、电力照明、消防、电信、安全监控等基础设施，公园绿化和园建，以及与游憩安全、防火、生态保护和修复、地质灾害治理和水土保持相关的工程内容等。</t>
  </si>
  <si>
    <t>坪地第二小学改扩建工程</t>
  </si>
  <si>
    <t>新增总建筑面积22799平方米，其中校舍面积16609平方米、架空层及连廊3400平方米、地下室2790平方米。建设内容主要包括：新建教学楼、体育馆、地下室、连廊，对现有建筑外立面和运动场改造。</t>
  </si>
  <si>
    <t>横岗文体广场改造工程</t>
  </si>
  <si>
    <t>总用地面积：64049㎡，总建筑面积：157270㎡，容积率：1.128。计容积率建筑面积：58830㎡，不计容积率建筑面积：98440</t>
  </si>
  <si>
    <t>园山郊野公园</t>
  </si>
  <si>
    <t>梧桐山以北，南面盐排高速公路和盐惠路经过，北有横坪公路经过，西面有沙荷路，项目总占地面积约23.34平方公里。项目建设内容包括游憩设施（亭、廊、园椅、坐凳、活动场地等）、管理设施（游客中心、管理站、配电房、垃圾站等）、服务设施（小卖部、简易餐厅、服务驿站等）、公用设施（厕所、园路、绿道、园灯、电话、指示牌、垃圾桶、停车场等），工程总投资约5亿元。</t>
  </si>
  <si>
    <t>布吉街道木棉湾小学改扩建工程</t>
  </si>
  <si>
    <t>拟对木棉湾小学进行改扩建工程，主要由改造部分和新建部分组成，总建筑面积为38923.10平方米。其中：改造部分包括综合楼1的室内外饰面、功能布局等改造，改造面积为3311.20平方米，及综合楼2、附属用房的外立面改造，改造面积为11420.90平方米；新建部分包括新建教学综合楼、体艺楼、科学楼，新建面积共24191平方米，以及新建塑胶跑道运动场地、篮球场地等场地。</t>
  </si>
  <si>
    <t>南湾郊野公园</t>
  </si>
  <si>
    <t>位于南湾街道东南部的吉厦和厦村社区，总占地面积约为136.82万㎡。</t>
  </si>
  <si>
    <t>深圳市龙岗区社区给水管网改造八期工程--深水龙岗水务集团供水片区</t>
  </si>
  <si>
    <t>对社区给水管网、支管、立管及水表组等进行改造。</t>
  </si>
  <si>
    <t>红棉路市政工程</t>
  </si>
  <si>
    <t>道路全长12.805公里，红线宽度50米，城市二级主干道，双向六车道，设计车速为50公里/小时。全选包括主线桥梁3座、立交1座、人行天桥5座及下穿机荷高速公路等</t>
  </si>
  <si>
    <t>惠盐高速公路深圳市东部环保电厂开口工程</t>
  </si>
  <si>
    <t>惠盐高速公路深圳市东部环保电厂开口工程位于龙岗区坪地街道，为全互通式立交，是连接深圳市东部环保电厂的主要道路。</t>
  </si>
  <si>
    <t>沙荷路—盐排高速立交工程（二期）</t>
  </si>
  <si>
    <t>本工程为沙荷路西段增设沙荷路—盐排立交工程，工程建设内容包括：道路工程、桥涵工程、给水工程、雨水工程、电力工程、通信工程、照明工程、交通设施工程、交通信号及监控工程、管线保护、绿化工程、交通疏解工程、水土保持及环境保护工程等。</t>
  </si>
  <si>
    <t>布吉片区机械式立体停车场项目</t>
  </si>
  <si>
    <t>包括布吉会堂机械式立体停车场、布吉老干中心机械式立体停车场。该项目拟对对布吉会堂、老干部活动中心左侧1200㎡空地，进行机械式立体停车场改造，以解决深圳东站周边及布吉老街片区的停车难和改善车辆乱停放、交通拥堵问题。</t>
  </si>
  <si>
    <t>深圳国际低碳城启动区市政工程—综合管廊工程（一期）</t>
  </si>
  <si>
    <t>国际低碳城启动区一综合管廊一期工程，起点桩号为盛佳路SJL K0+020、终点桩号为盛佳路SJL K0+711，长度约690米，设有三个管线舱，布置在盛佳路北侧人行道和部分车行道下。属住房和城乡建设部、省、市绩效考核项目</t>
  </si>
  <si>
    <t>深圳市观澜河流域水环境综合整治工程</t>
  </si>
  <si>
    <t>整治范围包括木古河、君子布河、山厦河、鹅公岭河的河道防洪工程、水质改善工程、生态修复工程、各管线迁改工程等。</t>
  </si>
  <si>
    <t xml:space="preserve">四联河地面坍塌隐患治理及水环境综合整治工程  </t>
  </si>
  <si>
    <t>四联河整治（河口以上）全长8.46km，流域面积10.49km2，河床平均比降为4.24‰。</t>
  </si>
  <si>
    <t>大康河综合整治工程</t>
  </si>
  <si>
    <t>治理河道总长23.42公里，主要建设内容包括河道防洪工程、截流工程、清淤分流工程、补水工程等。</t>
  </si>
  <si>
    <t>同乐河综合整治一期工程</t>
  </si>
  <si>
    <t>包括河道防洪工程、水质改善工程、生态修复工程及通讯、电力等管线迁改工程。其中，河道拓宽5320米，新建防洪墙2010米，清淤2.6万立方米，新建巡河路7420米；沿河道两侧未截的污水口和混流口共130个通过分段新建截污支管和点截污的方式接入到已建截污干管内，新建截污管道6680米；沿河新建绿地及铺装10.04公顷；河道沿线电力、通讯管线的迁改工程。</t>
  </si>
  <si>
    <t>布吉河（龙岗段）综合整治工程</t>
  </si>
  <si>
    <t>本次综合整治范围为布吉河龙岗段及水径水、塘径水、大芬水支流，总长12.49km。主要工程内容包括防洪排涝、水质改善及水生态修复三方面的内容。</t>
  </si>
  <si>
    <t>深圳市龙岗区布吉街道西环路南片区雨污分流管网工程</t>
  </si>
  <si>
    <t>总面积约2.92平方公里。</t>
  </si>
  <si>
    <t>平湖垃圾焚烧发电厂（一期、二期）提升改造项目</t>
  </si>
  <si>
    <t>一期、二期具体内容去工业化改造及技术提升改造工作；使排放指标达到欧盟2010/75/EU的要求。</t>
  </si>
  <si>
    <t>雪亮工程四期（含基础部分和系统集成部分）</t>
  </si>
  <si>
    <t>建设一类高清摄像头6500个、“科技围合”小区75个、二三类联网点1000个，高清卡口40个，1个设备间扩容、10个派出所机房供电扩容，同时包含平台扩容及后台存储等建设、包含配套的光缆管道等配套基础设施建设。</t>
  </si>
  <si>
    <t>125公里生态廊道系统（绿道部分）工程</t>
  </si>
  <si>
    <t>开展125公里生态廊道系统（绿道部分）工程--创客绿道、125公里生态廊道系统（绿道部分）工程--野趣空中廊道。</t>
  </si>
  <si>
    <t>区综合应急救援训练基地暨应急救援指挥中心项目</t>
  </si>
  <si>
    <t>建设综合应急救援指挥中心，综合训练楼，战勤保障楼，烟熏、燃烧、火幕墙等13个训练室（区），总建筑面积约20000平方米。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</si>
</sst>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 numFmtId="178" formatCode="#,##0.00_ "/>
    <numFmt numFmtId="179" formatCode="#,##0_);[Red]\(#,##0\)"/>
    <numFmt numFmtId="180" formatCode="#,##0.00_);[Red]\(#,##0.00\)"/>
    <numFmt numFmtId="181" formatCode="0_ "/>
    <numFmt numFmtId="182" formatCode="0.00_ "/>
    <numFmt numFmtId="183" formatCode="0.0_ "/>
  </numFmts>
  <fonts count="71">
    <font>
      <sz val="11"/>
      <color theme="1"/>
      <name val="等线"/>
      <charset val="134"/>
      <scheme val="minor"/>
    </font>
    <font>
      <sz val="12"/>
      <color indexed="8"/>
      <name val="华文仿宋"/>
      <charset val="134"/>
    </font>
    <font>
      <sz val="11"/>
      <color indexed="8"/>
      <name val="宋体"/>
      <charset val="134"/>
    </font>
    <font>
      <b/>
      <sz val="18"/>
      <color indexed="8"/>
      <name val="宋体"/>
      <charset val="134"/>
    </font>
    <font>
      <sz val="18"/>
      <color indexed="8"/>
      <name val="宋体"/>
      <charset val="134"/>
    </font>
    <font>
      <b/>
      <sz val="20"/>
      <color indexed="8"/>
      <name val="华文仿宋"/>
      <charset val="134"/>
    </font>
    <font>
      <sz val="11"/>
      <color indexed="8"/>
      <name val="华文仿宋"/>
      <charset val="134"/>
    </font>
    <font>
      <b/>
      <sz val="12"/>
      <color indexed="8"/>
      <name val="华文仿宋"/>
      <charset val="134"/>
    </font>
    <font>
      <sz val="12"/>
      <name val="宋体"/>
      <charset val="134"/>
    </font>
    <font>
      <sz val="9"/>
      <name val="SimSun"/>
      <charset val="134"/>
    </font>
    <font>
      <b/>
      <sz val="15"/>
      <name val="SimSun"/>
      <charset val="134"/>
    </font>
    <font>
      <sz val="10"/>
      <name val="SimSun"/>
      <charset val="134"/>
    </font>
    <font>
      <b/>
      <sz val="11"/>
      <name val="SimSun"/>
      <charset val="134"/>
    </font>
    <font>
      <sz val="11"/>
      <name val="SimSun"/>
      <charset val="134"/>
    </font>
    <font>
      <sz val="12"/>
      <color rgb="FFFF0000"/>
      <name val="宋体"/>
      <charset val="134"/>
    </font>
    <font>
      <sz val="12"/>
      <color theme="1"/>
      <name val="黑体"/>
      <charset val="134"/>
    </font>
    <font>
      <sz val="12"/>
      <color rgb="FFFF0000"/>
      <name val="黑体"/>
      <charset val="134"/>
    </font>
    <font>
      <sz val="16"/>
      <color theme="1"/>
      <name val="黑体"/>
      <charset val="134"/>
    </font>
    <font>
      <sz val="12"/>
      <color theme="1"/>
      <name val="宋体"/>
      <charset val="134"/>
    </font>
    <font>
      <sz val="11"/>
      <color theme="1"/>
      <name val="宋体"/>
      <charset val="134"/>
    </font>
    <font>
      <b/>
      <sz val="11"/>
      <color theme="1"/>
      <name val="宋体"/>
      <charset val="134"/>
    </font>
    <font>
      <sz val="12"/>
      <name val="黑体"/>
      <charset val="134"/>
    </font>
    <font>
      <sz val="16"/>
      <name val="黑体"/>
      <charset val="134"/>
    </font>
    <font>
      <sz val="11"/>
      <name val="宋体"/>
      <charset val="134"/>
    </font>
    <font>
      <b/>
      <sz val="11"/>
      <name val="宋体"/>
      <charset val="134"/>
    </font>
    <font>
      <sz val="12"/>
      <color theme="1"/>
      <name val="华文仿宋"/>
      <charset val="134"/>
    </font>
    <font>
      <b/>
      <sz val="11"/>
      <color indexed="8"/>
      <name val="华文仿宋"/>
      <charset val="134"/>
    </font>
    <font>
      <sz val="12"/>
      <name val="华文仿宋"/>
      <charset val="134"/>
    </font>
    <font>
      <b/>
      <sz val="20"/>
      <color indexed="8"/>
      <name val="宋体"/>
      <charset val="134"/>
    </font>
    <font>
      <sz val="11"/>
      <name val="华文仿宋"/>
      <charset val="134"/>
    </font>
    <font>
      <sz val="12"/>
      <name val="Times New Roman"/>
      <charset val="134"/>
    </font>
    <font>
      <b/>
      <sz val="18"/>
      <name val="宋体"/>
      <charset val="134"/>
    </font>
    <font>
      <sz val="14"/>
      <name val="宋体"/>
      <charset val="134"/>
    </font>
    <font>
      <b/>
      <sz val="12"/>
      <name val="华文仿宋"/>
      <charset val="134"/>
    </font>
    <font>
      <sz val="11"/>
      <name val="仿宋_GB2312"/>
      <charset val="134"/>
    </font>
    <font>
      <b/>
      <sz val="11"/>
      <name val="华文仿宋"/>
      <charset val="134"/>
    </font>
    <font>
      <b/>
      <sz val="10"/>
      <color indexed="8"/>
      <name val="华文仿宋"/>
      <charset val="134"/>
    </font>
    <font>
      <b/>
      <sz val="10"/>
      <color indexed="8"/>
      <name val="Arial"/>
      <charset val="134"/>
    </font>
    <font>
      <sz val="10"/>
      <color indexed="8"/>
      <name val="Arial"/>
      <charset val="134"/>
    </font>
    <font>
      <sz val="18"/>
      <color indexed="8"/>
      <name val="Arial"/>
      <charset val="134"/>
    </font>
    <font>
      <sz val="22"/>
      <color indexed="8"/>
      <name val="宋体"/>
      <charset val="134"/>
    </font>
    <font>
      <sz val="10.5"/>
      <name val="Times New Roman"/>
      <charset val="134"/>
    </font>
    <font>
      <b/>
      <sz val="20"/>
      <name val="宋体"/>
      <charset val="134"/>
    </font>
    <font>
      <b/>
      <sz val="14"/>
      <name val="黑体"/>
      <charset val="134"/>
    </font>
    <font>
      <b/>
      <sz val="20"/>
      <name val="华文仿宋"/>
      <charset val="134"/>
    </font>
    <font>
      <b/>
      <sz val="11"/>
      <color theme="1"/>
      <name val="华文仿宋"/>
      <charset val="134"/>
    </font>
    <font>
      <sz val="11"/>
      <color theme="1"/>
      <name val="华文仿宋"/>
      <charset val="134"/>
    </font>
    <font>
      <sz val="10"/>
      <color indexed="8"/>
      <name val="华文仿宋"/>
      <charset val="134"/>
    </font>
    <font>
      <b/>
      <sz val="16"/>
      <color rgb="FF000000"/>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16"/>
      <name val="宋体"/>
      <charset val="134"/>
    </font>
    <font>
      <sz val="10.5"/>
      <name val="宋体"/>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3" borderId="9"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0" applyNumberFormat="0" applyFill="0" applyAlignment="0" applyProtection="0">
      <alignment vertical="center"/>
    </xf>
    <xf numFmtId="0" fontId="56" fillId="0" borderId="10" applyNumberFormat="0" applyFill="0" applyAlignment="0" applyProtection="0">
      <alignment vertical="center"/>
    </xf>
    <xf numFmtId="0" fontId="57" fillId="0" borderId="11" applyNumberFormat="0" applyFill="0" applyAlignment="0" applyProtection="0">
      <alignment vertical="center"/>
    </xf>
    <xf numFmtId="0" fontId="57" fillId="0" borderId="0" applyNumberFormat="0" applyFill="0" applyBorder="0" applyAlignment="0" applyProtection="0">
      <alignment vertical="center"/>
    </xf>
    <xf numFmtId="0" fontId="58" fillId="4" borderId="12" applyNumberFormat="0" applyAlignment="0" applyProtection="0">
      <alignment vertical="center"/>
    </xf>
    <xf numFmtId="0" fontId="59" fillId="5" borderId="13" applyNumberFormat="0" applyAlignment="0" applyProtection="0">
      <alignment vertical="center"/>
    </xf>
    <xf numFmtId="0" fontId="60" fillId="5" borderId="12" applyNumberFormat="0" applyAlignment="0" applyProtection="0">
      <alignment vertical="center"/>
    </xf>
    <xf numFmtId="0" fontId="61" fillId="6" borderId="14" applyNumberFormat="0" applyAlignment="0" applyProtection="0">
      <alignment vertical="center"/>
    </xf>
    <xf numFmtId="0" fontId="62" fillId="0" borderId="15" applyNumberFormat="0" applyFill="0" applyAlignment="0" applyProtection="0">
      <alignment vertical="center"/>
    </xf>
    <xf numFmtId="0" fontId="63" fillId="0" borderId="16" applyNumberFormat="0" applyFill="0" applyAlignment="0" applyProtection="0">
      <alignment vertical="center"/>
    </xf>
    <xf numFmtId="0" fontId="64" fillId="7" borderId="0" applyNumberFormat="0" applyBorder="0" applyAlignment="0" applyProtection="0">
      <alignment vertical="center"/>
    </xf>
    <xf numFmtId="0" fontId="65" fillId="8" borderId="0" applyNumberFormat="0" applyBorder="0" applyAlignment="0" applyProtection="0">
      <alignment vertical="center"/>
    </xf>
    <xf numFmtId="0" fontId="66"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2" borderId="0" applyNumberFormat="0" applyBorder="0" applyAlignment="0" applyProtection="0">
      <alignment vertical="center"/>
    </xf>
    <xf numFmtId="0" fontId="67" fillId="13" borderId="0" applyNumberFormat="0" applyBorder="0" applyAlignment="0" applyProtection="0">
      <alignment vertical="center"/>
    </xf>
    <xf numFmtId="0" fontId="67" fillId="14" borderId="0" applyNumberFormat="0" applyBorder="0" applyAlignment="0" applyProtection="0">
      <alignment vertical="center"/>
    </xf>
    <xf numFmtId="0" fontId="68" fillId="15" borderId="0" applyNumberFormat="0" applyBorder="0" applyAlignment="0" applyProtection="0">
      <alignment vertical="center"/>
    </xf>
    <xf numFmtId="0" fontId="68" fillId="16" borderId="0" applyNumberFormat="0" applyBorder="0" applyAlignment="0" applyProtection="0">
      <alignment vertical="center"/>
    </xf>
    <xf numFmtId="0" fontId="67" fillId="17" borderId="0" applyNumberFormat="0" applyBorder="0" applyAlignment="0" applyProtection="0">
      <alignment vertical="center"/>
    </xf>
    <xf numFmtId="0" fontId="67" fillId="18" borderId="0" applyNumberFormat="0" applyBorder="0" applyAlignment="0" applyProtection="0">
      <alignment vertical="center"/>
    </xf>
    <xf numFmtId="0" fontId="68" fillId="19" borderId="0" applyNumberFormat="0" applyBorder="0" applyAlignment="0" applyProtection="0">
      <alignment vertical="center"/>
    </xf>
    <xf numFmtId="0" fontId="68" fillId="20" borderId="0" applyNumberFormat="0" applyBorder="0" applyAlignment="0" applyProtection="0">
      <alignment vertical="center"/>
    </xf>
    <xf numFmtId="0" fontId="67" fillId="21" borderId="0" applyNumberFormat="0" applyBorder="0" applyAlignment="0" applyProtection="0">
      <alignment vertical="center"/>
    </xf>
    <xf numFmtId="0" fontId="67" fillId="22" borderId="0" applyNumberFormat="0" applyBorder="0" applyAlignment="0" applyProtection="0">
      <alignment vertical="center"/>
    </xf>
    <xf numFmtId="0" fontId="68" fillId="23" borderId="0" applyNumberFormat="0" applyBorder="0" applyAlignment="0" applyProtection="0">
      <alignment vertical="center"/>
    </xf>
    <xf numFmtId="0" fontId="68" fillId="24" borderId="0" applyNumberFormat="0" applyBorder="0" applyAlignment="0" applyProtection="0">
      <alignment vertical="center"/>
    </xf>
    <xf numFmtId="0" fontId="67" fillId="25" borderId="0" applyNumberFormat="0" applyBorder="0" applyAlignment="0" applyProtection="0">
      <alignment vertical="center"/>
    </xf>
    <xf numFmtId="0" fontId="67" fillId="26" borderId="0" applyNumberFormat="0" applyBorder="0" applyAlignment="0" applyProtection="0">
      <alignment vertical="center"/>
    </xf>
    <xf numFmtId="0" fontId="68" fillId="27" borderId="0" applyNumberFormat="0" applyBorder="0" applyAlignment="0" applyProtection="0">
      <alignment vertical="center"/>
    </xf>
    <xf numFmtId="0" fontId="68" fillId="28" borderId="0" applyNumberFormat="0" applyBorder="0" applyAlignment="0" applyProtection="0">
      <alignment vertical="center"/>
    </xf>
    <xf numFmtId="0" fontId="67" fillId="29" borderId="0" applyNumberFormat="0" applyBorder="0" applyAlignment="0" applyProtection="0">
      <alignment vertical="center"/>
    </xf>
    <xf numFmtId="0" fontId="67" fillId="30" borderId="0" applyNumberFormat="0" applyBorder="0" applyAlignment="0" applyProtection="0">
      <alignment vertical="center"/>
    </xf>
    <xf numFmtId="0" fontId="68" fillId="31" borderId="0" applyNumberFormat="0" applyBorder="0" applyAlignment="0" applyProtection="0">
      <alignment vertical="center"/>
    </xf>
    <xf numFmtId="0" fontId="68" fillId="32" borderId="0" applyNumberFormat="0" applyBorder="0" applyAlignment="0" applyProtection="0">
      <alignment vertical="center"/>
    </xf>
    <xf numFmtId="0" fontId="67" fillId="33" borderId="0" applyNumberFormat="0" applyBorder="0" applyAlignment="0" applyProtection="0">
      <alignment vertical="center"/>
    </xf>
    <xf numFmtId="0" fontId="19" fillId="0" borderId="0">
      <alignment vertical="center"/>
    </xf>
    <xf numFmtId="0" fontId="19" fillId="0" borderId="0">
      <alignment vertical="center"/>
    </xf>
    <xf numFmtId="0" fontId="8" fillId="0" borderId="0"/>
    <xf numFmtId="0" fontId="8" fillId="0" borderId="0"/>
    <xf numFmtId="0" fontId="8" fillId="0" borderId="0"/>
    <xf numFmtId="41" fontId="8" fillId="0" borderId="0" applyFont="0" applyFill="0" applyBorder="0" applyAlignment="0" applyProtection="0"/>
    <xf numFmtId="0" fontId="8" fillId="0" borderId="0"/>
    <xf numFmtId="0" fontId="2" fillId="0" borderId="0">
      <alignment vertical="center"/>
    </xf>
    <xf numFmtId="0" fontId="69" fillId="34" borderId="0" applyNumberFormat="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19" fillId="0" borderId="0">
      <alignment vertical="center"/>
    </xf>
    <xf numFmtId="0" fontId="2" fillId="0" borderId="0">
      <alignment vertical="center"/>
    </xf>
    <xf numFmtId="0" fontId="2" fillId="0" borderId="0">
      <alignment vertical="center"/>
    </xf>
    <xf numFmtId="0" fontId="38" fillId="0" borderId="0"/>
    <xf numFmtId="0" fontId="2" fillId="0" borderId="0">
      <alignment vertical="center"/>
    </xf>
    <xf numFmtId="0" fontId="30" fillId="0" borderId="0"/>
    <xf numFmtId="0" fontId="30" fillId="0" borderId="0"/>
  </cellStyleXfs>
  <cellXfs count="376">
    <xf numFmtId="0" fontId="0" fillId="0" borderId="0" xfId="0"/>
    <xf numFmtId="0" fontId="1" fillId="0" borderId="0" xfId="65" applyFont="1">
      <alignment vertical="center"/>
    </xf>
    <xf numFmtId="0" fontId="2" fillId="0" borderId="0" xfId="65" applyAlignment="1">
      <alignment horizontal="center" vertical="center"/>
    </xf>
    <xf numFmtId="0" fontId="2" fillId="0" borderId="0" xfId="65" applyAlignment="1">
      <alignment vertical="center" wrapText="1"/>
    </xf>
    <xf numFmtId="176" fontId="2" fillId="0" borderId="0" xfId="65" applyNumberFormat="1" applyAlignment="1">
      <alignment horizontal="right" vertical="center"/>
    </xf>
    <xf numFmtId="0" fontId="2" fillId="0" borderId="0" xfId="65" applyAlignment="1">
      <alignment horizontal="right" vertical="center"/>
    </xf>
    <xf numFmtId="0" fontId="2" fillId="0" borderId="0" xfId="65">
      <alignment vertical="center"/>
    </xf>
    <xf numFmtId="0" fontId="1" fillId="0" borderId="0" xfId="65" applyFont="1" applyAlignment="1">
      <alignment horizontal="center" vertical="center"/>
    </xf>
    <xf numFmtId="0" fontId="1" fillId="0" borderId="0" xfId="65" applyFont="1" applyAlignment="1">
      <alignment vertical="center" wrapText="1"/>
    </xf>
    <xf numFmtId="176" fontId="1" fillId="0" borderId="0" xfId="65" applyNumberFormat="1" applyFont="1" applyAlignment="1">
      <alignment horizontal="right" vertical="center"/>
    </xf>
    <xf numFmtId="0" fontId="1" fillId="0" borderId="0" xfId="65" applyFont="1" applyAlignment="1">
      <alignment horizontal="right" vertical="center"/>
    </xf>
    <xf numFmtId="0" fontId="3" fillId="0" borderId="0" xfId="65" applyFont="1" applyAlignment="1">
      <alignment horizontal="center" vertical="center"/>
    </xf>
    <xf numFmtId="0" fontId="3" fillId="0" borderId="0" xfId="65" applyFont="1" applyAlignment="1">
      <alignment horizontal="right" vertical="center"/>
    </xf>
    <xf numFmtId="0" fontId="4" fillId="0" borderId="0" xfId="65" applyFont="1">
      <alignment vertical="center"/>
    </xf>
    <xf numFmtId="0" fontId="5" fillId="0" borderId="1" xfId="65" applyFont="1" applyBorder="1" applyAlignment="1">
      <alignment horizontal="center" vertical="center"/>
    </xf>
    <xf numFmtId="0" fontId="5" fillId="0" borderId="1" xfId="65" applyFont="1" applyBorder="1" applyAlignment="1">
      <alignment horizontal="center" vertical="center" wrapText="1"/>
    </xf>
    <xf numFmtId="176" fontId="6" fillId="0" borderId="1" xfId="65" applyNumberFormat="1" applyFont="1" applyBorder="1" applyAlignment="1">
      <alignment horizontal="right" vertical="center" wrapText="1"/>
    </xf>
    <xf numFmtId="0" fontId="7" fillId="0" borderId="2" xfId="65" applyFont="1" applyBorder="1" applyAlignment="1">
      <alignment horizontal="center" vertical="center"/>
    </xf>
    <xf numFmtId="0" fontId="7" fillId="0" borderId="2" xfId="65" applyFont="1" applyBorder="1" applyAlignment="1">
      <alignment horizontal="center" vertical="center" wrapText="1"/>
    </xf>
    <xf numFmtId="176" fontId="7" fillId="0" borderId="2" xfId="65" applyNumberFormat="1" applyFont="1" applyBorder="1" applyAlignment="1">
      <alignment horizontal="center" vertical="center" wrapText="1"/>
    </xf>
    <xf numFmtId="0" fontId="6" fillId="0" borderId="2" xfId="65" applyFont="1" applyBorder="1" applyAlignment="1">
      <alignment horizontal="center" vertical="center"/>
    </xf>
    <xf numFmtId="0" fontId="6" fillId="0" borderId="2" xfId="65" applyFont="1" applyBorder="1" applyAlignment="1">
      <alignment horizontal="left" vertical="center" wrapText="1"/>
    </xf>
    <xf numFmtId="176" fontId="6" fillId="0" borderId="2" xfId="65" applyNumberFormat="1" applyFont="1" applyBorder="1" applyAlignment="1">
      <alignment horizontal="right" vertical="center" wrapText="1"/>
    </xf>
    <xf numFmtId="0" fontId="2" fillId="0" borderId="0" xfId="65" applyAlignment="1">
      <alignment horizontal="center" vertical="center" wrapText="1"/>
    </xf>
    <xf numFmtId="0" fontId="6" fillId="0" borderId="2" xfId="65" applyFont="1" applyBorder="1" applyAlignment="1">
      <alignment vertical="center" wrapText="1"/>
    </xf>
    <xf numFmtId="176" fontId="6" fillId="0" borderId="2" xfId="65" applyNumberFormat="1" applyFont="1" applyBorder="1" applyAlignment="1">
      <alignment horizontal="right" vertical="center"/>
    </xf>
    <xf numFmtId="0" fontId="6" fillId="0" borderId="2" xfId="65" applyFont="1" applyBorder="1" applyAlignment="1">
      <alignment horizontal="right" vertical="center"/>
    </xf>
    <xf numFmtId="0" fontId="8"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4" fontId="13" fillId="0" borderId="2" xfId="0" applyNumberFormat="1" applyFont="1" applyFill="1" applyBorder="1" applyAlignment="1">
      <alignment horizontal="right" vertical="center" wrapText="1"/>
    </xf>
    <xf numFmtId="0" fontId="8" fillId="0" borderId="0"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0" xfId="0" applyFont="1" applyFill="1" applyBorder="1" applyAlignment="1">
      <alignment vertical="center"/>
    </xf>
    <xf numFmtId="0" fontId="15" fillId="0" borderId="0" xfId="53" applyFont="1" applyFill="1" applyBorder="1" applyAlignment="1">
      <alignment vertical="center"/>
    </xf>
    <xf numFmtId="177" fontId="15" fillId="0" borderId="0" xfId="3" applyNumberFormat="1" applyFont="1" applyFill="1" applyBorder="1" applyAlignment="1" applyProtection="1">
      <alignment vertical="center"/>
    </xf>
    <xf numFmtId="0" fontId="16" fillId="0" borderId="0" xfId="53" applyFont="1" applyFill="1" applyBorder="1" applyAlignment="1">
      <alignment vertical="center"/>
    </xf>
    <xf numFmtId="0" fontId="17" fillId="0" borderId="0" xfId="0" applyFont="1" applyFill="1" applyBorder="1" applyAlignment="1">
      <alignment horizontal="center" vertical="center" wrapText="1"/>
    </xf>
    <xf numFmtId="0" fontId="18" fillId="0" borderId="0" xfId="0"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right" vertical="center" wrapText="1"/>
    </xf>
    <xf numFmtId="0" fontId="20"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19" fillId="0" borderId="2" xfId="0" applyFont="1" applyFill="1" applyBorder="1" applyAlignment="1">
      <alignment vertical="center" wrapText="1"/>
    </xf>
    <xf numFmtId="43" fontId="19" fillId="0" borderId="2" xfId="1" applyFont="1" applyBorder="1" applyAlignment="1">
      <alignment vertical="center" wrapText="1"/>
    </xf>
    <xf numFmtId="0" fontId="21"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right" vertical="center" wrapText="1"/>
    </xf>
    <xf numFmtId="0" fontId="24"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23" fillId="0" borderId="2" xfId="0" applyFont="1" applyFill="1" applyBorder="1" applyAlignment="1">
      <alignment vertical="center" wrapText="1"/>
    </xf>
    <xf numFmtId="43" fontId="23" fillId="0" borderId="2" xfId="1" applyFont="1" applyBorder="1" applyAlignment="1">
      <alignment vertical="center" wrapText="1"/>
    </xf>
    <xf numFmtId="0" fontId="9" fillId="0" borderId="0" xfId="0" applyFont="1" applyFill="1" applyBorder="1" applyAlignment="1">
      <alignment horizontal="right" vertical="center" wrapText="1"/>
    </xf>
    <xf numFmtId="0" fontId="13" fillId="0" borderId="2" xfId="0" applyFont="1" applyFill="1" applyBorder="1" applyAlignment="1">
      <alignment vertical="center" wrapText="1"/>
    </xf>
    <xf numFmtId="4" fontId="13" fillId="0" borderId="2" xfId="0" applyNumberFormat="1" applyFont="1" applyFill="1" applyBorder="1" applyAlignment="1">
      <alignment vertical="center" wrapText="1"/>
    </xf>
    <xf numFmtId="0" fontId="25" fillId="0" borderId="0" xfId="49" applyFont="1">
      <alignment vertical="center"/>
    </xf>
    <xf numFmtId="0" fontId="20" fillId="0" borderId="0" xfId="49" applyFont="1">
      <alignment vertical="center"/>
    </xf>
    <xf numFmtId="0" fontId="19" fillId="0" borderId="0" xfId="49">
      <alignment vertical="center"/>
    </xf>
    <xf numFmtId="0" fontId="1" fillId="0" borderId="0" xfId="49" applyFont="1">
      <alignment vertical="center"/>
    </xf>
    <xf numFmtId="0" fontId="3" fillId="0" borderId="0" xfId="49" applyFont="1" applyAlignment="1">
      <alignment horizontal="center" vertical="center"/>
    </xf>
    <xf numFmtId="0" fontId="6" fillId="0" borderId="0" xfId="49" applyFont="1" applyAlignment="1">
      <alignment horizontal="right" vertical="center"/>
    </xf>
    <xf numFmtId="0" fontId="7" fillId="0" borderId="2" xfId="49" applyFont="1" applyBorder="1" applyAlignment="1">
      <alignment horizontal="center" vertical="center"/>
    </xf>
    <xf numFmtId="0" fontId="7" fillId="0" borderId="2" xfId="49" applyFont="1" applyBorder="1" applyAlignment="1">
      <alignment horizontal="center" vertical="center" wrapText="1"/>
    </xf>
    <xf numFmtId="0" fontId="6" fillId="0" borderId="2" xfId="49" applyFont="1" applyBorder="1">
      <alignment vertical="center"/>
    </xf>
    <xf numFmtId="178" fontId="6" fillId="0" borderId="2" xfId="49" applyNumberFormat="1" applyFont="1" applyBorder="1">
      <alignment vertical="center"/>
    </xf>
    <xf numFmtId="0" fontId="26" fillId="0" borderId="2" xfId="49" applyFont="1" applyBorder="1">
      <alignment vertical="center"/>
    </xf>
    <xf numFmtId="178" fontId="26" fillId="0" borderId="2" xfId="49" applyNumberFormat="1" applyFont="1" applyBorder="1">
      <alignment vertical="center"/>
    </xf>
    <xf numFmtId="0" fontId="27" fillId="0" borderId="0" xfId="58" applyFont="1"/>
    <xf numFmtId="0" fontId="8" fillId="0" borderId="0" xfId="58"/>
    <xf numFmtId="179" fontId="8" fillId="0" borderId="0" xfId="58" applyNumberFormat="1"/>
    <xf numFmtId="0" fontId="27" fillId="0" borderId="0" xfId="58" applyFont="1" applyAlignment="1">
      <alignment vertical="center"/>
    </xf>
    <xf numFmtId="179" fontId="27" fillId="0" borderId="0" xfId="58" applyNumberFormat="1" applyFont="1"/>
    <xf numFmtId="0" fontId="28" fillId="0" borderId="0" xfId="65" applyFont="1" applyAlignment="1">
      <alignment horizontal="center" vertical="center"/>
    </xf>
    <xf numFmtId="179" fontId="29" fillId="0" borderId="0" xfId="58" applyNumberFormat="1" applyFont="1" applyAlignment="1">
      <alignment horizontal="right" vertical="center"/>
    </xf>
    <xf numFmtId="179" fontId="7" fillId="0" borderId="2" xfId="65" applyNumberFormat="1" applyFont="1" applyBorder="1" applyAlignment="1">
      <alignment horizontal="center" vertical="center" wrapText="1"/>
    </xf>
    <xf numFmtId="0" fontId="27" fillId="0" borderId="2" xfId="58" applyFont="1" applyBorder="1" applyAlignment="1">
      <alignment horizontal="center" vertical="center"/>
    </xf>
    <xf numFmtId="0" fontId="6" fillId="0" borderId="2" xfId="67" applyFont="1" applyBorder="1" applyAlignment="1">
      <alignment horizontal="center" vertical="center" wrapText="1"/>
    </xf>
    <xf numFmtId="179" fontId="6" fillId="0" borderId="2" xfId="67" applyNumberFormat="1" applyFont="1" applyBorder="1" applyAlignment="1">
      <alignment horizontal="center" vertical="center" wrapText="1"/>
    </xf>
    <xf numFmtId="0" fontId="8" fillId="0" borderId="0" xfId="58" applyAlignment="1">
      <alignment wrapText="1"/>
    </xf>
    <xf numFmtId="0" fontId="27" fillId="0" borderId="0" xfId="60" applyFont="1"/>
    <xf numFmtId="0" fontId="30" fillId="0" borderId="0" xfId="60" applyFont="1"/>
    <xf numFmtId="0" fontId="27" fillId="0" borderId="0" xfId="68" applyFont="1"/>
    <xf numFmtId="0" fontId="31" fillId="0" borderId="0" xfId="68" applyFont="1" applyAlignment="1">
      <alignment horizontal="center" vertical="center"/>
    </xf>
    <xf numFmtId="0" fontId="32" fillId="0" borderId="0" xfId="68" applyFont="1"/>
    <xf numFmtId="0" fontId="27" fillId="0" borderId="1" xfId="68" applyFont="1" applyBorder="1" applyAlignment="1">
      <alignment horizontal="right"/>
    </xf>
    <xf numFmtId="0" fontId="33" fillId="0" borderId="2" xfId="68" applyFont="1" applyBorder="1" applyAlignment="1">
      <alignment horizontal="center" vertical="center" wrapText="1"/>
    </xf>
    <xf numFmtId="0" fontId="33" fillId="0" borderId="2" xfId="63" applyFont="1" applyBorder="1" applyAlignment="1">
      <alignment horizontal="center" vertical="center" wrapText="1"/>
    </xf>
    <xf numFmtId="3" fontId="27" fillId="0" borderId="2" xfId="68" applyNumberFormat="1" applyFont="1" applyBorder="1" applyAlignment="1">
      <alignment vertical="center"/>
    </xf>
    <xf numFmtId="176" fontId="27" fillId="0" borderId="2" xfId="68" applyNumberFormat="1" applyFont="1" applyBorder="1" applyAlignment="1">
      <alignment horizontal="right" vertical="center" wrapText="1"/>
    </xf>
    <xf numFmtId="10" fontId="27" fillId="0" borderId="2" xfId="68" applyNumberFormat="1" applyFont="1" applyBorder="1" applyAlignment="1">
      <alignment horizontal="right" vertical="center" wrapText="1"/>
    </xf>
    <xf numFmtId="10" fontId="27" fillId="0" borderId="2" xfId="68" applyNumberFormat="1" applyFont="1" applyBorder="1" applyAlignment="1">
      <alignment vertical="center"/>
    </xf>
    <xf numFmtId="3" fontId="27" fillId="0" borderId="2" xfId="68" applyNumberFormat="1" applyFont="1" applyBorder="1" applyAlignment="1">
      <alignment vertical="center" wrapText="1"/>
    </xf>
    <xf numFmtId="0" fontId="33" fillId="0" borderId="2" xfId="68" applyFont="1" applyBorder="1" applyAlignment="1">
      <alignment vertical="center"/>
    </xf>
    <xf numFmtId="176" fontId="33" fillId="0" borderId="2" xfId="68" applyNumberFormat="1" applyFont="1" applyBorder="1" applyAlignment="1">
      <alignment horizontal="right" vertical="center" wrapText="1"/>
    </xf>
    <xf numFmtId="10" fontId="33" fillId="0" borderId="2" xfId="68" applyNumberFormat="1" applyFont="1" applyBorder="1" applyAlignment="1">
      <alignment horizontal="right" vertical="center" wrapText="1"/>
    </xf>
    <xf numFmtId="10" fontId="33" fillId="0" borderId="2" xfId="68" applyNumberFormat="1" applyFont="1" applyBorder="1" applyAlignment="1">
      <alignment vertical="center"/>
    </xf>
    <xf numFmtId="0" fontId="27" fillId="0" borderId="0" xfId="68" applyFont="1" applyAlignment="1">
      <alignment horizontal="left" vertical="center" wrapText="1"/>
    </xf>
    <xf numFmtId="0" fontId="27" fillId="0" borderId="0" xfId="63" applyFont="1">
      <alignment vertical="center"/>
    </xf>
    <xf numFmtId="0" fontId="29" fillId="0" borderId="0" xfId="63" applyFont="1">
      <alignment vertical="center"/>
    </xf>
    <xf numFmtId="0" fontId="24" fillId="0" borderId="0" xfId="63" applyFont="1">
      <alignment vertical="center"/>
    </xf>
    <xf numFmtId="0" fontId="23" fillId="0" borderId="0" xfId="63" applyFont="1">
      <alignment vertical="center"/>
    </xf>
    <xf numFmtId="0" fontId="31" fillId="0" borderId="0" xfId="63" applyFont="1" applyAlignment="1">
      <alignment horizontal="center" vertical="center"/>
    </xf>
    <xf numFmtId="0" fontId="8" fillId="0" borderId="0" xfId="63" applyFont="1" applyAlignment="1">
      <alignment horizontal="left" vertical="center"/>
    </xf>
    <xf numFmtId="0" fontId="34" fillId="0" borderId="0" xfId="63" applyFont="1" applyAlignment="1">
      <alignment horizontal="right" vertical="center"/>
    </xf>
    <xf numFmtId="0" fontId="33" fillId="0" borderId="2" xfId="63" applyFont="1" applyBorder="1" applyAlignment="1">
      <alignment horizontal="center" vertical="center"/>
    </xf>
    <xf numFmtId="0" fontId="33" fillId="0" borderId="2" xfId="59" applyFont="1" applyBorder="1" applyAlignment="1">
      <alignment horizontal="centerContinuous" vertical="center" wrapText="1"/>
    </xf>
    <xf numFmtId="0" fontId="33" fillId="0" borderId="2" xfId="55" applyFont="1" applyBorder="1" applyAlignment="1">
      <alignment horizontal="left" vertical="center" wrapText="1"/>
    </xf>
    <xf numFmtId="179" fontId="33" fillId="0" borderId="2" xfId="54" applyNumberFormat="1" applyFont="1" applyBorder="1" applyAlignment="1">
      <alignment horizontal="right" vertical="center"/>
    </xf>
    <xf numFmtId="10" fontId="33" fillId="0" borderId="2" xfId="0" applyNumberFormat="1" applyFont="1" applyBorder="1" applyAlignment="1">
      <alignment vertical="center" wrapText="1"/>
    </xf>
    <xf numFmtId="0" fontId="27" fillId="0" borderId="2" xfId="0" applyFont="1" applyBorder="1" applyAlignment="1">
      <alignment vertical="center" wrapText="1"/>
    </xf>
    <xf numFmtId="179" fontId="27" fillId="0" borderId="2" xfId="54" applyNumberFormat="1" applyFont="1" applyBorder="1" applyAlignment="1">
      <alignment horizontal="right" vertical="center"/>
    </xf>
    <xf numFmtId="10" fontId="27" fillId="0" borderId="2" xfId="0" applyNumberFormat="1" applyFont="1" applyBorder="1" applyAlignment="1">
      <alignment vertical="center" wrapText="1"/>
    </xf>
    <xf numFmtId="179" fontId="35" fillId="0" borderId="2" xfId="63" applyNumberFormat="1" applyFont="1" applyBorder="1" applyAlignment="1">
      <alignment horizontal="right" vertical="center" wrapText="1"/>
    </xf>
    <xf numFmtId="0" fontId="23" fillId="0" borderId="2" xfId="63" applyFont="1" applyBorder="1">
      <alignment vertical="center"/>
    </xf>
    <xf numFmtId="179" fontId="29" fillId="0" borderId="2" xfId="63" applyNumberFormat="1" applyFont="1" applyBorder="1" applyAlignment="1">
      <alignment horizontal="right" vertical="center" wrapText="1"/>
    </xf>
    <xf numFmtId="0" fontId="27" fillId="0" borderId="2" xfId="55" applyFont="1" applyBorder="1" applyAlignment="1">
      <alignment horizontal="left" vertical="center" wrapText="1"/>
    </xf>
    <xf numFmtId="176" fontId="27" fillId="0" borderId="2" xfId="0" applyNumberFormat="1" applyFont="1" applyBorder="1" applyAlignment="1">
      <alignment vertical="center" wrapText="1"/>
    </xf>
    <xf numFmtId="179" fontId="35" fillId="0" borderId="2" xfId="63" applyNumberFormat="1" applyFont="1" applyBorder="1" applyAlignment="1">
      <alignment horizontal="left" vertical="center" wrapText="1"/>
    </xf>
    <xf numFmtId="179" fontId="35" fillId="0" borderId="2" xfId="63" applyNumberFormat="1" applyFont="1" applyBorder="1" applyAlignment="1">
      <alignment horizontal="center" vertical="center" wrapText="1"/>
    </xf>
    <xf numFmtId="0" fontId="35" fillId="0" borderId="2" xfId="63" applyFont="1" applyBorder="1" applyAlignment="1">
      <alignment horizontal="left" vertical="center" wrapText="1"/>
    </xf>
    <xf numFmtId="176" fontId="33" fillId="0" borderId="2" xfId="0" applyNumberFormat="1" applyFont="1" applyBorder="1" applyAlignment="1">
      <alignment vertical="center" wrapText="1"/>
    </xf>
    <xf numFmtId="176" fontId="33" fillId="0" borderId="2" xfId="55" applyNumberFormat="1" applyFont="1" applyBorder="1" applyAlignment="1">
      <alignment vertical="center" wrapText="1"/>
    </xf>
    <xf numFmtId="0" fontId="29" fillId="0" borderId="2" xfId="63" applyFont="1" applyBorder="1" applyAlignment="1">
      <alignment horizontal="left" vertical="center" wrapText="1"/>
    </xf>
    <xf numFmtId="176" fontId="27" fillId="0" borderId="2" xfId="55" applyNumberFormat="1" applyFont="1" applyBorder="1" applyAlignment="1">
      <alignment vertical="center" wrapText="1"/>
    </xf>
    <xf numFmtId="179" fontId="35" fillId="0" borderId="2" xfId="63" applyNumberFormat="1" applyFont="1" applyBorder="1" applyAlignment="1">
      <alignment vertical="center" wrapText="1"/>
    </xf>
    <xf numFmtId="179" fontId="35" fillId="0" borderId="2" xfId="63" applyNumberFormat="1" applyFont="1" applyFill="1" applyBorder="1" applyAlignment="1">
      <alignment vertical="center" wrapText="1"/>
    </xf>
    <xf numFmtId="0" fontId="35" fillId="0" borderId="2" xfId="63" applyFont="1" applyBorder="1" applyAlignment="1">
      <alignment horizontal="center" vertical="center" wrapText="1"/>
    </xf>
    <xf numFmtId="0" fontId="1" fillId="0" borderId="0" xfId="66" applyFont="1"/>
    <xf numFmtId="0" fontId="36" fillId="0" borderId="0" xfId="66" applyFont="1"/>
    <xf numFmtId="0" fontId="37" fillId="0" borderId="0" xfId="66" applyFont="1"/>
    <xf numFmtId="0" fontId="38" fillId="0" borderId="0" xfId="66" applyFont="1"/>
    <xf numFmtId="0" fontId="38" fillId="0" borderId="0" xfId="66" applyFont="1" applyAlignment="1">
      <alignment horizontal="left"/>
    </xf>
    <xf numFmtId="176" fontId="38" fillId="0" borderId="0" xfId="66" applyNumberFormat="1" applyFont="1"/>
    <xf numFmtId="0" fontId="1" fillId="0" borderId="0" xfId="66" applyFont="1" applyAlignment="1">
      <alignment vertical="center"/>
    </xf>
    <xf numFmtId="0" fontId="1" fillId="0" borderId="0" xfId="66" applyFont="1" applyAlignment="1">
      <alignment horizontal="left" vertical="center"/>
    </xf>
    <xf numFmtId="176" fontId="1" fillId="0" borderId="0" xfId="66" applyNumberFormat="1" applyFont="1"/>
    <xf numFmtId="0" fontId="3" fillId="0" borderId="0" xfId="64" applyFont="1" applyAlignment="1">
      <alignment horizontal="center" vertical="center"/>
    </xf>
    <xf numFmtId="0" fontId="39" fillId="0" borderId="0" xfId="66" applyFont="1"/>
    <xf numFmtId="0" fontId="40" fillId="0" borderId="0" xfId="64" applyFont="1" applyAlignment="1">
      <alignment horizontal="center" vertical="center"/>
    </xf>
    <xf numFmtId="0" fontId="40" fillId="0" borderId="0" xfId="64" applyFont="1" applyAlignment="1">
      <alignment horizontal="left" vertical="center"/>
    </xf>
    <xf numFmtId="176" fontId="40" fillId="0" borderId="0" xfId="64" applyNumberFormat="1" applyFont="1" applyAlignment="1">
      <alignment horizontal="center" vertical="center"/>
    </xf>
    <xf numFmtId="0" fontId="2" fillId="0" borderId="0" xfId="64" applyFont="1" applyAlignment="1">
      <alignment horizontal="right" vertical="center"/>
    </xf>
    <xf numFmtId="0" fontId="26" fillId="0" borderId="2" xfId="58" applyFont="1" applyBorder="1" applyAlignment="1">
      <alignment horizontal="center" vertical="center"/>
    </xf>
    <xf numFmtId="0" fontId="26" fillId="0" borderId="2" xfId="58" applyFont="1" applyBorder="1" applyAlignment="1">
      <alignment horizontal="left" vertical="center"/>
    </xf>
    <xf numFmtId="0" fontId="35" fillId="0" borderId="2" xfId="58" applyFont="1" applyBorder="1" applyAlignment="1">
      <alignment horizontal="center" vertical="center" wrapText="1"/>
    </xf>
    <xf numFmtId="176" fontId="35" fillId="0" borderId="2" xfId="58" applyNumberFormat="1" applyFont="1" applyBorder="1" applyAlignment="1">
      <alignment horizontal="center" vertical="center" wrapText="1"/>
    </xf>
    <xf numFmtId="0" fontId="26" fillId="0" borderId="2" xfId="66" applyFont="1" applyBorder="1" applyAlignment="1">
      <alignment horizontal="center" vertical="center"/>
    </xf>
    <xf numFmtId="0" fontId="26" fillId="0" borderId="3" xfId="66" applyFont="1" applyBorder="1" applyAlignment="1">
      <alignment horizontal="center" vertical="center"/>
    </xf>
    <xf numFmtId="0" fontId="26" fillId="0" borderId="5" xfId="66" applyFont="1" applyBorder="1" applyAlignment="1">
      <alignment horizontal="center" vertical="center"/>
    </xf>
    <xf numFmtId="0" fontId="26" fillId="0" borderId="2" xfId="66" applyFont="1" applyBorder="1" applyAlignment="1">
      <alignment vertical="center" wrapText="1"/>
    </xf>
    <xf numFmtId="176" fontId="26" fillId="0" borderId="2" xfId="66" applyNumberFormat="1" applyFont="1" applyBorder="1" applyAlignment="1">
      <alignment vertical="center"/>
    </xf>
    <xf numFmtId="0" fontId="26" fillId="0" borderId="2" xfId="66" applyFont="1" applyBorder="1" applyAlignment="1">
      <alignment vertical="center"/>
    </xf>
    <xf numFmtId="180" fontId="26" fillId="0" borderId="0" xfId="66" applyNumberFormat="1" applyFont="1" applyAlignment="1">
      <alignment vertical="center"/>
    </xf>
    <xf numFmtId="0" fontId="6" fillId="0" borderId="2" xfId="66" applyFont="1" applyBorder="1" applyAlignment="1">
      <alignment horizontal="center" vertical="center"/>
    </xf>
    <xf numFmtId="0" fontId="6" fillId="0" borderId="2" xfId="66" applyFont="1" applyBorder="1" applyAlignment="1">
      <alignment horizontal="left" vertical="center"/>
    </xf>
    <xf numFmtId="0" fontId="6" fillId="0" borderId="2" xfId="66" applyFont="1" applyBorder="1" applyAlignment="1">
      <alignment vertical="center" wrapText="1"/>
    </xf>
    <xf numFmtId="176" fontId="6" fillId="0" borderId="2" xfId="66" applyNumberFormat="1" applyFont="1" applyBorder="1" applyAlignment="1">
      <alignment vertical="center"/>
    </xf>
    <xf numFmtId="0" fontId="6" fillId="0" borderId="2" xfId="66" applyFont="1" applyBorder="1" applyAlignment="1">
      <alignment vertical="center"/>
    </xf>
    <xf numFmtId="0" fontId="26" fillId="0" borderId="2" xfId="66" applyFont="1" applyBorder="1" applyAlignment="1">
      <alignment horizontal="left" vertical="center"/>
    </xf>
    <xf numFmtId="179" fontId="30" fillId="0" borderId="0" xfId="60" applyNumberFormat="1" applyFont="1"/>
    <xf numFmtId="179" fontId="27" fillId="0" borderId="0" xfId="60" applyNumberFormat="1" applyFont="1"/>
    <xf numFmtId="0" fontId="31" fillId="0" borderId="0" xfId="60" applyFont="1" applyAlignment="1">
      <alignment horizontal="center" vertical="center"/>
    </xf>
    <xf numFmtId="0" fontId="32" fillId="0" borderId="0" xfId="60" applyFont="1"/>
    <xf numFmtId="179" fontId="32" fillId="0" borderId="0" xfId="60" applyNumberFormat="1" applyFont="1"/>
    <xf numFmtId="0" fontId="27" fillId="0" borderId="1" xfId="60" applyFont="1" applyBorder="1" applyAlignment="1">
      <alignment horizontal="right"/>
    </xf>
    <xf numFmtId="0" fontId="33" fillId="0" borderId="2" xfId="60" applyFont="1" applyBorder="1" applyAlignment="1">
      <alignment horizontal="center" vertical="center" wrapText="1"/>
    </xf>
    <xf numFmtId="0" fontId="33" fillId="0" borderId="2" xfId="60" applyFont="1" applyBorder="1" applyAlignment="1">
      <alignment horizontal="centerContinuous" vertical="center" wrapText="1"/>
    </xf>
    <xf numFmtId="3" fontId="35" fillId="0" borderId="2" xfId="60" applyNumberFormat="1" applyFont="1" applyBorder="1" applyAlignment="1">
      <alignment vertical="center" wrapText="1"/>
    </xf>
    <xf numFmtId="0" fontId="35" fillId="0" borderId="2" xfId="60" applyFont="1" applyBorder="1" applyAlignment="1">
      <alignment horizontal="center" vertical="center" wrapText="1"/>
    </xf>
    <xf numFmtId="176" fontId="35" fillId="0" borderId="2" xfId="0" applyNumberFormat="1" applyFont="1" applyBorder="1" applyAlignment="1">
      <alignment vertical="center"/>
    </xf>
    <xf numFmtId="10" fontId="29" fillId="0" borderId="2" xfId="60" applyNumberFormat="1" applyFont="1" applyBorder="1" applyAlignment="1">
      <alignment horizontal="center" vertical="center" wrapText="1"/>
    </xf>
    <xf numFmtId="10" fontId="35" fillId="0" borderId="2" xfId="60" applyNumberFormat="1" applyFont="1" applyBorder="1" applyAlignment="1">
      <alignment horizontal="center" vertical="center" wrapText="1"/>
    </xf>
    <xf numFmtId="3" fontId="29" fillId="0" borderId="2" xfId="60" applyNumberFormat="1" applyFont="1" applyBorder="1" applyAlignment="1">
      <alignment vertical="center" wrapText="1"/>
    </xf>
    <xf numFmtId="176" fontId="29" fillId="0" borderId="2" xfId="0" applyNumberFormat="1" applyFont="1" applyBorder="1" applyAlignment="1">
      <alignment vertical="center"/>
    </xf>
    <xf numFmtId="176" fontId="35" fillId="0" borderId="2" xfId="60" applyNumberFormat="1" applyFont="1" applyBorder="1" applyAlignment="1">
      <alignment vertical="center"/>
    </xf>
    <xf numFmtId="179" fontId="30" fillId="0" borderId="2" xfId="60" applyNumberFormat="1" applyFont="1" applyBorder="1"/>
    <xf numFmtId="176" fontId="29" fillId="0" borderId="2" xfId="60" applyNumberFormat="1" applyFont="1" applyBorder="1" applyAlignment="1">
      <alignment vertical="center"/>
    </xf>
    <xf numFmtId="0" fontId="29" fillId="0" borderId="2" xfId="60" applyFont="1" applyBorder="1" applyAlignment="1">
      <alignment horizontal="center" vertical="center" wrapText="1"/>
    </xf>
    <xf numFmtId="176" fontId="29" fillId="0" borderId="2" xfId="0" applyNumberFormat="1" applyFont="1" applyBorder="1" applyAlignment="1">
      <alignment horizontal="right" vertical="center"/>
    </xf>
    <xf numFmtId="176" fontId="29" fillId="0" borderId="2" xfId="60" applyNumberFormat="1" applyFont="1" applyBorder="1" applyAlignment="1">
      <alignment horizontal="right" vertical="center"/>
    </xf>
    <xf numFmtId="0" fontId="29" fillId="0" borderId="2" xfId="60" applyFont="1" applyBorder="1" applyAlignment="1">
      <alignment horizontal="left" vertical="center" wrapText="1"/>
    </xf>
    <xf numFmtId="176" fontId="35" fillId="0" borderId="2" xfId="0" applyNumberFormat="1" applyFont="1" applyFill="1" applyBorder="1" applyAlignment="1">
      <alignment vertical="center"/>
    </xf>
    <xf numFmtId="176" fontId="29" fillId="0" borderId="2" xfId="0" applyNumberFormat="1" applyFont="1" applyFill="1" applyBorder="1" applyAlignment="1">
      <alignment vertical="center"/>
    </xf>
    <xf numFmtId="0" fontId="29" fillId="0" borderId="2" xfId="60" applyFont="1" applyBorder="1" applyAlignment="1">
      <alignment vertical="center"/>
    </xf>
    <xf numFmtId="179" fontId="35" fillId="0" borderId="2" xfId="60" applyNumberFormat="1" applyFont="1" applyBorder="1" applyAlignment="1">
      <alignment horizontal="right" vertical="center" wrapText="1"/>
    </xf>
    <xf numFmtId="0" fontId="35" fillId="0" borderId="2" xfId="60" applyFont="1" applyBorder="1" applyAlignment="1">
      <alignment vertical="center" wrapText="1"/>
    </xf>
    <xf numFmtId="176" fontId="35" fillId="0" borderId="2" xfId="0" applyNumberFormat="1" applyFont="1" applyBorder="1" applyAlignment="1">
      <alignment horizontal="right" vertical="center"/>
    </xf>
    <xf numFmtId="176" fontId="35" fillId="0" borderId="2" xfId="60" applyNumberFormat="1" applyFont="1" applyBorder="1" applyAlignment="1">
      <alignment horizontal="right" vertical="center"/>
    </xf>
    <xf numFmtId="179" fontId="35" fillId="0" borderId="2" xfId="60" applyNumberFormat="1" applyFont="1" applyBorder="1" applyAlignment="1">
      <alignment vertical="center"/>
    </xf>
    <xf numFmtId="0" fontId="27" fillId="0" borderId="0" xfId="59" applyFont="1"/>
    <xf numFmtId="0" fontId="30" fillId="0" borderId="0" xfId="59" applyFont="1"/>
    <xf numFmtId="0" fontId="27" fillId="0" borderId="0" xfId="59" applyFont="1" applyAlignment="1">
      <alignment vertical="center"/>
    </xf>
    <xf numFmtId="0" fontId="31" fillId="0" borderId="0" xfId="59" applyFont="1" applyAlignment="1">
      <alignment horizontal="center" vertical="center"/>
    </xf>
    <xf numFmtId="0" fontId="32" fillId="0" borderId="0" xfId="59" applyFont="1"/>
    <xf numFmtId="0" fontId="27" fillId="0" borderId="1" xfId="59" applyFont="1" applyBorder="1" applyAlignment="1">
      <alignment horizontal="right"/>
    </xf>
    <xf numFmtId="0" fontId="33" fillId="0" borderId="2" xfId="59" applyFont="1" applyBorder="1" applyAlignment="1">
      <alignment horizontal="center" vertical="center" wrapText="1"/>
    </xf>
    <xf numFmtId="3" fontId="27" fillId="0" borderId="2" xfId="59" applyNumberFormat="1" applyFont="1" applyBorder="1" applyAlignment="1">
      <alignment vertical="center"/>
    </xf>
    <xf numFmtId="10" fontId="27" fillId="0" borderId="2" xfId="59" applyNumberFormat="1" applyFont="1" applyBorder="1" applyAlignment="1">
      <alignment vertical="center"/>
    </xf>
    <xf numFmtId="176" fontId="29" fillId="0" borderId="2" xfId="52" applyNumberFormat="1" applyFont="1" applyBorder="1" applyAlignment="1">
      <alignment vertical="center"/>
    </xf>
    <xf numFmtId="176" fontId="29" fillId="0" borderId="2" xfId="51" applyNumberFormat="1" applyFont="1" applyBorder="1" applyAlignment="1">
      <alignment vertical="center"/>
    </xf>
    <xf numFmtId="3" fontId="27" fillId="0" borderId="2" xfId="59" applyNumberFormat="1" applyFont="1" applyBorder="1" applyAlignment="1">
      <alignment vertical="center" wrapText="1"/>
    </xf>
    <xf numFmtId="176" fontId="27" fillId="0" borderId="2" xfId="59" applyNumberFormat="1" applyFont="1" applyBorder="1" applyAlignment="1">
      <alignment horizontal="right" vertical="center" wrapText="1"/>
    </xf>
    <xf numFmtId="0" fontId="33" fillId="0" borderId="2" xfId="59" applyFont="1" applyBorder="1" applyAlignment="1">
      <alignment vertical="center"/>
    </xf>
    <xf numFmtId="176" fontId="33" fillId="0" borderId="2" xfId="59" applyNumberFormat="1" applyFont="1" applyBorder="1" applyAlignment="1">
      <alignment horizontal="right" vertical="center" wrapText="1"/>
    </xf>
    <xf numFmtId="10" fontId="33" fillId="0" borderId="2" xfId="59" applyNumberFormat="1" applyFont="1" applyBorder="1" applyAlignment="1">
      <alignment vertical="center"/>
    </xf>
    <xf numFmtId="176" fontId="33" fillId="0" borderId="2" xfId="52" applyNumberFormat="1" applyFont="1" applyBorder="1" applyAlignment="1">
      <alignment vertical="center"/>
    </xf>
    <xf numFmtId="0" fontId="27" fillId="0" borderId="2" xfId="59" applyFont="1" applyBorder="1" applyAlignment="1">
      <alignment horizontal="justify" vertical="center"/>
    </xf>
    <xf numFmtId="176" fontId="29" fillId="0" borderId="2" xfId="52" applyNumberFormat="1" applyFont="1" applyFill="1" applyBorder="1" applyAlignment="1">
      <alignment vertical="center"/>
    </xf>
    <xf numFmtId="0" fontId="33" fillId="0" borderId="2" xfId="59" applyFont="1" applyBorder="1" applyAlignment="1">
      <alignment horizontal="justify" vertical="center"/>
    </xf>
    <xf numFmtId="176" fontId="33" fillId="0" borderId="2" xfId="59" applyNumberFormat="1" applyFont="1" applyBorder="1" applyAlignment="1">
      <alignment vertical="center"/>
    </xf>
    <xf numFmtId="0" fontId="41" fillId="0" borderId="0" xfId="59" applyFont="1" applyAlignment="1">
      <alignment horizontal="justify"/>
    </xf>
    <xf numFmtId="181" fontId="30" fillId="0" borderId="0" xfId="59" applyNumberFormat="1" applyFont="1"/>
    <xf numFmtId="0" fontId="27" fillId="0" borderId="0" xfId="56" applyFont="1">
      <alignment vertical="center"/>
    </xf>
    <xf numFmtId="0" fontId="23" fillId="0" borderId="0" xfId="56" applyFont="1">
      <alignment vertical="center"/>
    </xf>
    <xf numFmtId="0" fontId="23" fillId="0" borderId="0" xfId="56" applyFont="1" applyAlignment="1">
      <alignment vertical="center" wrapText="1"/>
    </xf>
    <xf numFmtId="178" fontId="23" fillId="0" borderId="0" xfId="56" applyNumberFormat="1" applyFont="1" applyAlignment="1">
      <alignment horizontal="right" vertical="center" wrapText="1"/>
    </xf>
    <xf numFmtId="0" fontId="27" fillId="0" borderId="0" xfId="56" applyFont="1" applyAlignment="1">
      <alignment vertical="center" wrapText="1"/>
    </xf>
    <xf numFmtId="178" fontId="27" fillId="0" borderId="0" xfId="56" applyNumberFormat="1" applyFont="1" applyAlignment="1">
      <alignment horizontal="right" vertical="center" wrapText="1"/>
    </xf>
    <xf numFmtId="0" fontId="31" fillId="0" borderId="0" xfId="56" applyFont="1" applyAlignment="1">
      <alignment horizontal="center" vertical="center"/>
    </xf>
    <xf numFmtId="49" fontId="42" fillId="0" borderId="0" xfId="56" applyNumberFormat="1" applyFont="1" applyAlignment="1">
      <alignment horizontal="center" vertical="center" wrapText="1"/>
    </xf>
    <xf numFmtId="178" fontId="42" fillId="0" borderId="0" xfId="56" applyNumberFormat="1" applyFont="1" applyAlignment="1">
      <alignment horizontal="right" vertical="center" wrapText="1"/>
    </xf>
    <xf numFmtId="49" fontId="29" fillId="0" borderId="0" xfId="56" applyNumberFormat="1" applyFont="1" applyAlignment="1">
      <alignment horizontal="right" vertical="center" wrapText="1"/>
    </xf>
    <xf numFmtId="0" fontId="43" fillId="0" borderId="2" xfId="56" applyFont="1" applyBorder="1" applyAlignment="1">
      <alignment horizontal="center" vertical="center"/>
    </xf>
    <xf numFmtId="49" fontId="33" fillId="0" borderId="6" xfId="56" applyNumberFormat="1" applyFont="1" applyBorder="1" applyAlignment="1">
      <alignment horizontal="center" vertical="center" wrapText="1"/>
    </xf>
    <xf numFmtId="49" fontId="33" fillId="0" borderId="3" xfId="56" applyNumberFormat="1" applyFont="1" applyBorder="1" applyAlignment="1">
      <alignment horizontal="center" vertical="center" wrapText="1"/>
    </xf>
    <xf numFmtId="49" fontId="33" fillId="0" borderId="4" xfId="56" applyNumberFormat="1" applyFont="1" applyBorder="1" applyAlignment="1">
      <alignment horizontal="center" vertical="center" wrapText="1"/>
    </xf>
    <xf numFmtId="49" fontId="33" fillId="0" borderId="5" xfId="56" applyNumberFormat="1" applyFont="1" applyBorder="1" applyAlignment="1">
      <alignment horizontal="center" vertical="center" wrapText="1"/>
    </xf>
    <xf numFmtId="178" fontId="33" fillId="0" borderId="6" xfId="56" applyNumberFormat="1" applyFont="1" applyBorder="1" applyAlignment="1">
      <alignment horizontal="center" vertical="center" wrapText="1"/>
    </xf>
    <xf numFmtId="49" fontId="33" fillId="0" borderId="6" xfId="56" applyNumberFormat="1" applyFont="1" applyBorder="1" applyAlignment="1">
      <alignment vertical="center" wrapText="1"/>
    </xf>
    <xf numFmtId="178" fontId="33" fillId="0" borderId="6" xfId="56" applyNumberFormat="1" applyFont="1" applyBorder="1" applyAlignment="1">
      <alignment horizontal="right" vertical="center" wrapText="1"/>
    </xf>
    <xf numFmtId="49" fontId="27" fillId="0" borderId="6" xfId="56" applyNumberFormat="1" applyFont="1" applyBorder="1" applyAlignment="1">
      <alignment horizontal="center" vertical="center" wrapText="1"/>
    </xf>
    <xf numFmtId="0" fontId="29" fillId="0" borderId="3" xfId="56" applyFont="1" applyBorder="1" applyAlignment="1">
      <alignment horizontal="left" vertical="center"/>
    </xf>
    <xf numFmtId="0" fontId="29" fillId="0" borderId="4" xfId="56" applyFont="1" applyBorder="1" applyAlignment="1">
      <alignment horizontal="left" vertical="center"/>
    </xf>
    <xf numFmtId="0" fontId="29" fillId="0" borderId="5" xfId="56" applyFont="1" applyBorder="1" applyAlignment="1">
      <alignment horizontal="left" vertical="center"/>
    </xf>
    <xf numFmtId="178" fontId="29" fillId="0" borderId="2" xfId="56" applyNumberFormat="1" applyFont="1" applyBorder="1" applyAlignment="1">
      <alignment horizontal="right" vertical="center"/>
    </xf>
    <xf numFmtId="49" fontId="29" fillId="0" borderId="2" xfId="56" applyNumberFormat="1" applyFont="1" applyBorder="1" applyAlignment="1">
      <alignment horizontal="right" vertical="center" wrapText="1"/>
    </xf>
    <xf numFmtId="0" fontId="33" fillId="0" borderId="2" xfId="56" applyFont="1" applyBorder="1" applyAlignment="1">
      <alignment horizontal="center" vertical="center"/>
    </xf>
    <xf numFmtId="178" fontId="33" fillId="0" borderId="2" xfId="56" applyNumberFormat="1" applyFont="1" applyBorder="1" applyAlignment="1">
      <alignment horizontal="center" vertical="center" wrapText="1"/>
    </xf>
    <xf numFmtId="0" fontId="33" fillId="0" borderId="2" xfId="56" applyFont="1" applyBorder="1">
      <alignment vertical="center"/>
    </xf>
    <xf numFmtId="178" fontId="33" fillId="0" borderId="2" xfId="56" applyNumberFormat="1" applyFont="1" applyBorder="1" applyAlignment="1">
      <alignment horizontal="right" vertical="center" wrapText="1"/>
    </xf>
    <xf numFmtId="49" fontId="44" fillId="0" borderId="2" xfId="56" applyNumberFormat="1" applyFont="1" applyBorder="1" applyAlignment="1">
      <alignment horizontal="center" vertical="center" wrapText="1"/>
    </xf>
    <xf numFmtId="0" fontId="29" fillId="0" borderId="2" xfId="56" applyFont="1" applyBorder="1" applyAlignment="1">
      <alignment horizontal="center" vertical="center"/>
    </xf>
    <xf numFmtId="49" fontId="29" fillId="0" borderId="2" xfId="56" applyNumberFormat="1" applyFont="1" applyBorder="1" applyAlignment="1">
      <alignment horizontal="center" vertical="center" wrapText="1"/>
    </xf>
    <xf numFmtId="0" fontId="29" fillId="0" borderId="2" xfId="56" applyFont="1" applyBorder="1" applyAlignment="1">
      <alignment horizontal="left" vertical="center"/>
    </xf>
    <xf numFmtId="49" fontId="43" fillId="0" borderId="3" xfId="56" applyNumberFormat="1" applyFont="1" applyBorder="1" applyAlignment="1">
      <alignment horizontal="center" vertical="center" wrapText="1"/>
    </xf>
    <xf numFmtId="49" fontId="43" fillId="0" borderId="4" xfId="56" applyNumberFormat="1" applyFont="1" applyBorder="1" applyAlignment="1">
      <alignment horizontal="center" vertical="center" wrapText="1"/>
    </xf>
    <xf numFmtId="49" fontId="43" fillId="0" borderId="5" xfId="56" applyNumberFormat="1" applyFont="1" applyBorder="1" applyAlignment="1">
      <alignment horizontal="center" vertical="center" wrapText="1"/>
    </xf>
    <xf numFmtId="49" fontId="45" fillId="0" borderId="2" xfId="56" applyNumberFormat="1" applyFont="1" applyFill="1" applyBorder="1" applyAlignment="1">
      <alignment horizontal="center" vertical="center" wrapText="1"/>
    </xf>
    <xf numFmtId="182" fontId="45" fillId="0" borderId="2" xfId="56" applyNumberFormat="1" applyFont="1" applyFill="1" applyBorder="1" applyAlignment="1">
      <alignment horizontal="center" vertical="center" wrapText="1"/>
    </xf>
    <xf numFmtId="178" fontId="45" fillId="0" borderId="2" xfId="56" applyNumberFormat="1" applyFont="1" applyFill="1" applyBorder="1" applyAlignment="1">
      <alignment horizontal="center" vertical="center" wrapText="1"/>
    </xf>
    <xf numFmtId="0" fontId="45" fillId="0" borderId="2" xfId="56" applyFont="1" applyFill="1" applyBorder="1" applyAlignment="1">
      <alignment horizontal="center" vertical="center" wrapText="1"/>
    </xf>
    <xf numFmtId="49" fontId="45" fillId="0" borderId="3" xfId="56" applyNumberFormat="1" applyFont="1" applyFill="1" applyBorder="1" applyAlignment="1">
      <alignment horizontal="center" vertical="center" wrapText="1"/>
    </xf>
    <xf numFmtId="49" fontId="45" fillId="0" borderId="4" xfId="56" applyNumberFormat="1" applyFont="1" applyFill="1" applyBorder="1" applyAlignment="1">
      <alignment horizontal="center" vertical="center" wrapText="1"/>
    </xf>
    <xf numFmtId="49" fontId="45" fillId="0" borderId="5" xfId="56" applyNumberFormat="1" applyFont="1" applyFill="1" applyBorder="1" applyAlignment="1">
      <alignment horizontal="center" vertical="center" wrapText="1"/>
    </xf>
    <xf numFmtId="178" fontId="45" fillId="0" borderId="2" xfId="56" applyNumberFormat="1" applyFont="1" applyFill="1" applyBorder="1" applyAlignment="1">
      <alignment horizontal="right" vertical="center"/>
    </xf>
    <xf numFmtId="0" fontId="29" fillId="0" borderId="7" xfId="59" applyFont="1" applyBorder="1" applyAlignment="1">
      <alignment horizontal="center" vertical="center" wrapText="1"/>
    </xf>
    <xf numFmtId="0" fontId="46" fillId="0" borderId="2" xfId="56" applyFont="1" applyFill="1" applyBorder="1" applyAlignment="1">
      <alignment horizontal="center" vertical="center" wrapText="1"/>
    </xf>
    <xf numFmtId="182" fontId="46" fillId="0" borderId="2" xfId="56" applyNumberFormat="1" applyFont="1" applyFill="1" applyBorder="1" applyAlignment="1">
      <alignment horizontal="center" vertical="center" wrapText="1"/>
    </xf>
    <xf numFmtId="178" fontId="46" fillId="0" borderId="2" xfId="56" applyNumberFormat="1" applyFont="1" applyFill="1" applyBorder="1" applyAlignment="1">
      <alignment horizontal="right" vertical="center"/>
    </xf>
    <xf numFmtId="178" fontId="29" fillId="0" borderId="0" xfId="59" applyNumberFormat="1" applyFont="1" applyAlignment="1">
      <alignment horizontal="center" vertical="center" wrapText="1"/>
    </xf>
    <xf numFmtId="178" fontId="29" fillId="0" borderId="7" xfId="59" applyNumberFormat="1" applyFont="1" applyBorder="1" applyAlignment="1">
      <alignment horizontal="center" vertical="center" wrapText="1"/>
    </xf>
    <xf numFmtId="182" fontId="46" fillId="0" borderId="0" xfId="56" applyNumberFormat="1" applyFont="1" applyFill="1" applyBorder="1" applyAlignment="1">
      <alignment horizontal="center" vertical="center" wrapText="1"/>
    </xf>
    <xf numFmtId="0" fontId="46" fillId="0" borderId="6" xfId="56" applyFont="1" applyFill="1" applyBorder="1" applyAlignment="1">
      <alignment horizontal="center" vertical="center" wrapText="1"/>
    </xf>
    <xf numFmtId="182" fontId="46" fillId="0" borderId="6" xfId="56" applyNumberFormat="1" applyFont="1" applyFill="1" applyBorder="1" applyAlignment="1">
      <alignment horizontal="center" vertical="center" wrapText="1"/>
    </xf>
    <xf numFmtId="0" fontId="29" fillId="0" borderId="2" xfId="59" applyFont="1" applyBorder="1" applyAlignment="1">
      <alignment horizontal="center" vertical="center" wrapText="1"/>
    </xf>
    <xf numFmtId="0" fontId="35" fillId="0" borderId="2" xfId="59" applyFont="1" applyBorder="1" applyAlignment="1">
      <alignment horizontal="center" vertical="center" wrapText="1"/>
    </xf>
    <xf numFmtId="178" fontId="35" fillId="0" borderId="2" xfId="59" applyNumberFormat="1" applyFont="1" applyBorder="1" applyAlignment="1">
      <alignment horizontal="center" vertical="center" wrapText="1"/>
    </xf>
    <xf numFmtId="178" fontId="29" fillId="0" borderId="2" xfId="59" applyNumberFormat="1" applyFont="1" applyBorder="1" applyAlignment="1">
      <alignment horizontal="center" vertical="center" wrapText="1"/>
    </xf>
    <xf numFmtId="0" fontId="47" fillId="0" borderId="0" xfId="66" applyFont="1"/>
    <xf numFmtId="0" fontId="1" fillId="0" borderId="0" xfId="66" applyFont="1" applyAlignment="1">
      <alignment wrapText="1"/>
    </xf>
    <xf numFmtId="179" fontId="38" fillId="0" borderId="0" xfId="66" applyNumberFormat="1"/>
    <xf numFmtId="0" fontId="38" fillId="0" borderId="0" xfId="66"/>
    <xf numFmtId="0" fontId="27" fillId="0" borderId="0" xfId="66" applyFont="1" applyAlignment="1">
      <alignment horizontal="left" vertical="center"/>
    </xf>
    <xf numFmtId="179" fontId="1" fillId="0" borderId="0" xfId="66" applyNumberFormat="1" applyFont="1"/>
    <xf numFmtId="0" fontId="48" fillId="0" borderId="0" xfId="66" applyFont="1" applyAlignment="1">
      <alignment horizontal="center" vertical="center" wrapText="1"/>
    </xf>
    <xf numFmtId="0" fontId="3" fillId="0" borderId="0" xfId="66" applyFont="1" applyAlignment="1">
      <alignment horizontal="center" vertical="center" wrapText="1"/>
    </xf>
    <xf numFmtId="179" fontId="49" fillId="0" borderId="0" xfId="66" applyNumberFormat="1" applyFont="1" applyAlignment="1">
      <alignment horizontal="right" vertical="center"/>
    </xf>
    <xf numFmtId="0" fontId="33" fillId="0" borderId="2" xfId="66" applyFont="1" applyBorder="1" applyAlignment="1">
      <alignment horizontal="center" vertical="center" wrapText="1" shrinkToFit="1"/>
    </xf>
    <xf numFmtId="179" fontId="33" fillId="0" borderId="2" xfId="66" applyNumberFormat="1" applyFont="1" applyBorder="1" applyAlignment="1">
      <alignment horizontal="center" vertical="center" wrapText="1" shrinkToFit="1"/>
    </xf>
    <xf numFmtId="0" fontId="7" fillId="0" borderId="2" xfId="66" applyFont="1" applyBorder="1" applyAlignment="1">
      <alignment horizontal="center" vertical="center" wrapText="1" shrinkToFit="1"/>
    </xf>
    <xf numFmtId="0" fontId="7" fillId="0" borderId="2" xfId="66" applyFont="1" applyBorder="1" applyAlignment="1">
      <alignment horizontal="left" vertical="center" wrapText="1" shrinkToFit="1"/>
    </xf>
    <xf numFmtId="179" fontId="7" fillId="0" borderId="2" xfId="66" applyNumberFormat="1" applyFont="1" applyBorder="1" applyAlignment="1">
      <alignment horizontal="right" vertical="center"/>
    </xf>
    <xf numFmtId="0" fontId="1" fillId="0" borderId="2" xfId="66" applyFont="1" applyBorder="1" applyAlignment="1">
      <alignment horizontal="center" vertical="center" wrapText="1" shrinkToFit="1"/>
    </xf>
    <xf numFmtId="0" fontId="1" fillId="0" borderId="2" xfId="66" applyFont="1" applyBorder="1" applyAlignment="1">
      <alignment horizontal="left" vertical="center" wrapText="1" shrinkToFit="1"/>
    </xf>
    <xf numFmtId="179" fontId="1" fillId="0" borderId="2" xfId="66" applyNumberFormat="1" applyFont="1" applyBorder="1" applyAlignment="1">
      <alignment horizontal="right" vertical="center"/>
    </xf>
    <xf numFmtId="0" fontId="33" fillId="0" borderId="8" xfId="66" applyFont="1" applyBorder="1" applyAlignment="1">
      <alignment horizontal="center" vertical="center" wrapText="1" shrinkToFit="1"/>
    </xf>
    <xf numFmtId="0" fontId="7" fillId="0" borderId="3" xfId="66" applyFont="1" applyBorder="1" applyAlignment="1">
      <alignment horizontal="left" vertical="center" wrapText="1" shrinkToFit="1"/>
    </xf>
    <xf numFmtId="0" fontId="38" fillId="0" borderId="2" xfId="66" applyBorder="1" applyAlignment="1">
      <alignment vertical="center"/>
    </xf>
    <xf numFmtId="0" fontId="1" fillId="0" borderId="3" xfId="66" applyFont="1" applyBorder="1" applyAlignment="1">
      <alignment horizontal="left" vertical="center" wrapText="1" shrinkToFit="1"/>
    </xf>
    <xf numFmtId="0" fontId="1" fillId="0" borderId="2" xfId="66" applyFont="1" applyBorder="1" applyAlignment="1">
      <alignment vertical="center" wrapText="1"/>
    </xf>
    <xf numFmtId="0" fontId="7" fillId="0" borderId="3" xfId="66" applyFont="1" applyBorder="1" applyAlignment="1">
      <alignment horizontal="center" vertical="center" wrapText="1" shrinkToFit="1"/>
    </xf>
    <xf numFmtId="0" fontId="25" fillId="0" borderId="0" xfId="61" applyFont="1" applyAlignment="1">
      <alignment vertical="center"/>
    </xf>
    <xf numFmtId="0" fontId="21" fillId="0" borderId="0" xfId="61" applyFont="1" applyAlignment="1">
      <alignment vertical="center"/>
    </xf>
    <xf numFmtId="0" fontId="0" fillId="0" borderId="0" xfId="61" applyFont="1" applyFill="1" applyAlignment="1">
      <alignment vertical="center"/>
    </xf>
    <xf numFmtId="0" fontId="0" fillId="0" borderId="0" xfId="61" applyFont="1" applyAlignment="1">
      <alignment vertical="center"/>
    </xf>
    <xf numFmtId="0" fontId="0" fillId="0" borderId="0" xfId="61" applyFont="1" applyAlignment="1">
      <alignment vertical="center" wrapText="1"/>
    </xf>
    <xf numFmtId="176" fontId="0" fillId="0" borderId="0" xfId="61" applyNumberFormat="1" applyFont="1" applyAlignment="1">
      <alignment vertical="center"/>
    </xf>
    <xf numFmtId="10" fontId="0" fillId="0" borderId="0" xfId="61" applyNumberFormat="1" applyFont="1" applyAlignment="1">
      <alignment vertical="center"/>
    </xf>
    <xf numFmtId="0" fontId="27" fillId="0" borderId="0" xfId="61" applyFont="1" applyAlignment="1">
      <alignment vertical="center" wrapText="1"/>
    </xf>
    <xf numFmtId="176" fontId="25" fillId="0" borderId="0" xfId="61" applyNumberFormat="1" applyFont="1" applyAlignment="1">
      <alignment vertical="center"/>
    </xf>
    <xf numFmtId="10" fontId="25" fillId="0" borderId="0" xfId="61" applyNumberFormat="1" applyFont="1" applyAlignment="1">
      <alignment vertical="center"/>
    </xf>
    <xf numFmtId="0" fontId="25" fillId="0" borderId="0" xfId="61" applyFont="1" applyAlignment="1">
      <alignment horizontal="right" vertical="center" wrapText="1"/>
    </xf>
    <xf numFmtId="0" fontId="31" fillId="0" borderId="0" xfId="61" applyFont="1" applyAlignment="1">
      <alignment horizontal="center" vertical="center" wrapText="1"/>
    </xf>
    <xf numFmtId="0" fontId="27" fillId="0" borderId="0" xfId="61" applyFont="1" applyAlignment="1">
      <alignment horizontal="right" vertical="center" wrapText="1"/>
    </xf>
    <xf numFmtId="0" fontId="33" fillId="0" borderId="2" xfId="61" applyFont="1" applyBorder="1" applyAlignment="1">
      <alignment horizontal="center" vertical="center" wrapText="1"/>
    </xf>
    <xf numFmtId="176" fontId="33" fillId="0" borderId="2" xfId="61" applyNumberFormat="1" applyFont="1" applyBorder="1" applyAlignment="1">
      <alignment horizontal="center" vertical="center" wrapText="1"/>
    </xf>
    <xf numFmtId="10" fontId="33" fillId="0" borderId="2" xfId="61" applyNumberFormat="1" applyFont="1" applyBorder="1" applyAlignment="1">
      <alignment horizontal="center" vertical="center" wrapText="1"/>
    </xf>
    <xf numFmtId="0" fontId="35" fillId="0" borderId="2" xfId="61" applyFont="1" applyBorder="1" applyAlignment="1">
      <alignment vertical="center" wrapText="1"/>
    </xf>
    <xf numFmtId="176" fontId="33" fillId="0" borderId="2" xfId="61" applyNumberFormat="1" applyFont="1" applyFill="1" applyBorder="1" applyAlignment="1">
      <alignment vertical="center"/>
    </xf>
    <xf numFmtId="176" fontId="35" fillId="0" borderId="2" xfId="61" applyNumberFormat="1" applyFont="1" applyFill="1" applyBorder="1" applyAlignment="1">
      <alignment vertical="center"/>
    </xf>
    <xf numFmtId="176" fontId="35" fillId="0" borderId="2" xfId="61" applyNumberFormat="1" applyFont="1" applyBorder="1" applyAlignment="1">
      <alignment vertical="center"/>
    </xf>
    <xf numFmtId="10" fontId="35" fillId="0" borderId="2" xfId="61" applyNumberFormat="1" applyFont="1" applyBorder="1" applyAlignment="1">
      <alignment vertical="center"/>
    </xf>
    <xf numFmtId="10" fontId="35" fillId="0" borderId="2" xfId="61" applyNumberFormat="1" applyFont="1" applyBorder="1" applyAlignment="1">
      <alignment vertical="center" wrapText="1"/>
    </xf>
    <xf numFmtId="10" fontId="29" fillId="0" borderId="2" xfId="61" applyNumberFormat="1" applyFont="1" applyBorder="1" applyAlignment="1">
      <alignment vertical="center" wrapText="1"/>
    </xf>
    <xf numFmtId="181" fontId="29" fillId="0" borderId="2" xfId="61" applyNumberFormat="1" applyFont="1" applyBorder="1" applyAlignment="1" applyProtection="1">
      <alignment horizontal="left" vertical="center" wrapText="1"/>
      <protection locked="0"/>
    </xf>
    <xf numFmtId="176" fontId="27" fillId="0" borderId="2" xfId="61" applyNumberFormat="1" applyFont="1" applyFill="1" applyBorder="1" applyAlignment="1">
      <alignment vertical="center"/>
    </xf>
    <xf numFmtId="176" fontId="29" fillId="0" borderId="2" xfId="61" applyNumberFormat="1" applyFont="1" applyFill="1" applyBorder="1" applyAlignment="1">
      <alignment vertical="center"/>
    </xf>
    <xf numFmtId="176" fontId="29" fillId="0" borderId="2" xfId="61" applyNumberFormat="1" applyFont="1" applyBorder="1" applyAlignment="1">
      <alignment vertical="center"/>
    </xf>
    <xf numFmtId="10" fontId="29" fillId="0" borderId="2" xfId="61" applyNumberFormat="1" applyFont="1" applyBorder="1" applyAlignment="1">
      <alignment vertical="center"/>
    </xf>
    <xf numFmtId="183" fontId="29" fillId="0" borderId="2" xfId="61" applyNumberFormat="1" applyFont="1" applyBorder="1" applyAlignment="1" applyProtection="1">
      <alignment horizontal="left" vertical="center" wrapText="1"/>
      <protection locked="0"/>
    </xf>
    <xf numFmtId="0" fontId="29" fillId="0" borderId="2" xfId="61" applyFont="1" applyBorder="1" applyAlignment="1">
      <alignment vertical="center" wrapText="1"/>
    </xf>
    <xf numFmtId="0" fontId="0" fillId="2" borderId="0" xfId="61" applyFont="1" applyFill="1" applyAlignment="1">
      <alignment vertical="center"/>
    </xf>
    <xf numFmtId="183" fontId="29" fillId="0" borderId="2" xfId="61" applyNumberFormat="1" applyFont="1" applyFill="1" applyBorder="1" applyAlignment="1" applyProtection="1">
      <alignment horizontal="left" vertical="center" wrapText="1"/>
      <protection locked="0"/>
    </xf>
    <xf numFmtId="10" fontId="29" fillId="0" borderId="2" xfId="61" applyNumberFormat="1" applyFont="1" applyFill="1" applyBorder="1" applyAlignment="1">
      <alignment vertical="center"/>
    </xf>
    <xf numFmtId="10" fontId="29" fillId="0" borderId="2" xfId="61" applyNumberFormat="1" applyFont="1" applyFill="1" applyBorder="1" applyAlignment="1">
      <alignment vertical="center" wrapText="1"/>
    </xf>
    <xf numFmtId="179" fontId="27" fillId="0" borderId="2" xfId="61" applyNumberFormat="1" applyFont="1" applyBorder="1" applyAlignment="1" applyProtection="1">
      <alignment horizontal="left" vertical="center" wrapText="1"/>
      <protection locked="0"/>
    </xf>
    <xf numFmtId="181" fontId="29" fillId="0" borderId="2" xfId="61" applyNumberFormat="1" applyFont="1" applyFill="1" applyBorder="1" applyAlignment="1" applyProtection="1">
      <alignment horizontal="left" vertical="center" wrapText="1"/>
      <protection locked="0"/>
    </xf>
    <xf numFmtId="10" fontId="35" fillId="0" borderId="2" xfId="61" applyNumberFormat="1" applyFont="1" applyFill="1" applyBorder="1" applyAlignment="1">
      <alignment vertical="center"/>
    </xf>
    <xf numFmtId="10" fontId="35" fillId="0" borderId="2" xfId="61" applyNumberFormat="1" applyFont="1" applyFill="1" applyBorder="1" applyAlignment="1">
      <alignment vertical="center" wrapText="1"/>
    </xf>
    <xf numFmtId="0" fontId="35" fillId="0" borderId="2" xfId="61" applyFont="1" applyFill="1" applyBorder="1" applyAlignment="1">
      <alignment vertical="center" wrapText="1"/>
    </xf>
    <xf numFmtId="0" fontId="29" fillId="0" borderId="2" xfId="61" applyFont="1" applyFill="1" applyBorder="1" applyAlignment="1">
      <alignment vertical="center" wrapText="1"/>
    </xf>
    <xf numFmtId="179" fontId="27" fillId="0" borderId="2" xfId="61" applyNumberFormat="1" applyFont="1" applyFill="1" applyBorder="1" applyAlignment="1" applyProtection="1">
      <alignment horizontal="left" vertical="center" wrapText="1"/>
      <protection locked="0"/>
    </xf>
    <xf numFmtId="4" fontId="2" fillId="0" borderId="0" xfId="0" applyNumberFormat="1" applyFont="1" applyAlignment="1">
      <alignment horizontal="right" vertical="center" shrinkToFit="1"/>
    </xf>
    <xf numFmtId="178" fontId="0" fillId="0" borderId="0" xfId="61" applyNumberFormat="1" applyFont="1" applyAlignment="1">
      <alignment vertical="center"/>
    </xf>
    <xf numFmtId="0" fontId="35" fillId="0" borderId="2" xfId="61" applyFont="1" applyBorder="1" applyAlignment="1">
      <alignment horizontal="left" vertical="center" wrapText="1"/>
    </xf>
    <xf numFmtId="179" fontId="33" fillId="0" borderId="2" xfId="61" applyNumberFormat="1" applyFont="1" applyFill="1" applyBorder="1" applyAlignment="1" applyProtection="1">
      <alignment vertical="center" wrapText="1"/>
      <protection locked="0"/>
    </xf>
    <xf numFmtId="179" fontId="33" fillId="0" borderId="2" xfId="61" applyNumberFormat="1" applyFont="1" applyFill="1" applyBorder="1" applyAlignment="1" applyProtection="1">
      <alignment horizontal="left" vertical="center" wrapText="1"/>
      <protection locked="0"/>
    </xf>
    <xf numFmtId="179" fontId="27" fillId="0" borderId="2" xfId="61" applyNumberFormat="1" applyFont="1" applyFill="1" applyBorder="1" applyAlignment="1" applyProtection="1">
      <alignment vertical="center" wrapText="1"/>
      <protection locked="0"/>
    </xf>
    <xf numFmtId="179" fontId="33" fillId="0" borderId="2" xfId="61" applyNumberFormat="1" applyFont="1" applyBorder="1" applyAlignment="1">
      <alignment horizontal="left" vertical="center" wrapText="1"/>
    </xf>
    <xf numFmtId="0" fontId="30" fillId="0" borderId="0" xfId="58" applyFont="1"/>
    <xf numFmtId="10" fontId="30" fillId="0" borderId="0" xfId="58" applyNumberFormat="1" applyFont="1"/>
    <xf numFmtId="176" fontId="30" fillId="0" borderId="0" xfId="58" applyNumberFormat="1" applyFont="1"/>
    <xf numFmtId="10" fontId="27" fillId="0" borderId="0" xfId="58" applyNumberFormat="1" applyFont="1"/>
    <xf numFmtId="176" fontId="27" fillId="0" borderId="0" xfId="58" applyNumberFormat="1" applyFont="1"/>
    <xf numFmtId="0" fontId="31" fillId="0" borderId="0" xfId="58" applyFont="1" applyAlignment="1">
      <alignment horizontal="center" vertical="center"/>
    </xf>
    <xf numFmtId="0" fontId="32" fillId="0" borderId="0" xfId="58" applyFont="1"/>
    <xf numFmtId="10" fontId="32" fillId="0" borderId="0" xfId="58" applyNumberFormat="1" applyFont="1"/>
    <xf numFmtId="176" fontId="32" fillId="0" borderId="0" xfId="58" applyNumberFormat="1" applyFont="1"/>
    <xf numFmtId="0" fontId="27" fillId="0" borderId="1" xfId="58" applyFont="1" applyBorder="1" applyAlignment="1">
      <alignment horizontal="right"/>
    </xf>
    <xf numFmtId="0" fontId="33" fillId="0" borderId="2" xfId="58" applyFont="1" applyBorder="1" applyAlignment="1">
      <alignment horizontal="center" vertical="center" wrapText="1"/>
    </xf>
    <xf numFmtId="10" fontId="33" fillId="0" borderId="2" xfId="58" applyNumberFormat="1" applyFont="1" applyBorder="1" applyAlignment="1">
      <alignment horizontal="center" vertical="center" wrapText="1"/>
    </xf>
    <xf numFmtId="0" fontId="33" fillId="0" borderId="2" xfId="58" applyFont="1" applyBorder="1" applyAlignment="1">
      <alignment vertical="center"/>
    </xf>
    <xf numFmtId="176" fontId="35" fillId="0" borderId="2" xfId="0" applyNumberFormat="1" applyFont="1" applyFill="1" applyBorder="1" applyAlignment="1">
      <alignment horizontal="right" vertical="center" wrapText="1"/>
    </xf>
    <xf numFmtId="179" fontId="33" fillId="0" borderId="2" xfId="0" applyNumberFormat="1" applyFont="1" applyBorder="1" applyAlignment="1">
      <alignment vertical="center"/>
    </xf>
    <xf numFmtId="10" fontId="35" fillId="0" borderId="2" xfId="58" applyNumberFormat="1" applyFont="1" applyBorder="1" applyAlignment="1">
      <alignment vertical="center"/>
    </xf>
    <xf numFmtId="176" fontId="35" fillId="0" borderId="2" xfId="0" applyNumberFormat="1" applyFont="1" applyBorder="1" applyAlignment="1">
      <alignment horizontal="right" vertical="center" wrapText="1"/>
    </xf>
    <xf numFmtId="10" fontId="33" fillId="0" borderId="2" xfId="58" applyNumberFormat="1" applyFont="1" applyBorder="1" applyAlignment="1">
      <alignment vertical="center" wrapText="1"/>
    </xf>
    <xf numFmtId="0" fontId="27" fillId="0" borderId="2" xfId="58" applyFont="1" applyBorder="1" applyAlignment="1">
      <alignment vertical="center"/>
    </xf>
    <xf numFmtId="179" fontId="27" fillId="0" borderId="2" xfId="0" applyNumberFormat="1" applyFont="1" applyFill="1" applyBorder="1" applyAlignment="1">
      <alignment horizontal="right" vertical="center" wrapText="1"/>
    </xf>
    <xf numFmtId="179" fontId="27" fillId="0" borderId="2" xfId="0" applyNumberFormat="1" applyFont="1" applyBorder="1" applyAlignment="1">
      <alignment vertical="center"/>
    </xf>
    <xf numFmtId="10" fontId="29" fillId="0" borderId="2" xfId="58" applyNumberFormat="1" applyFont="1" applyBorder="1" applyAlignment="1">
      <alignment vertical="center"/>
    </xf>
    <xf numFmtId="10" fontId="27" fillId="0" borderId="2" xfId="58" applyNumberFormat="1" applyFont="1" applyBorder="1" applyAlignment="1">
      <alignment vertical="center" wrapText="1"/>
    </xf>
    <xf numFmtId="176" fontId="33" fillId="0" borderId="2" xfId="0" applyNumberFormat="1" applyFont="1" applyFill="1" applyBorder="1" applyAlignment="1">
      <alignment horizontal="right" vertical="center" wrapText="1"/>
    </xf>
    <xf numFmtId="176" fontId="33" fillId="0" borderId="2" xfId="58" applyNumberFormat="1" applyFont="1" applyBorder="1" applyAlignment="1">
      <alignment horizontal="right" vertical="center" wrapText="1"/>
    </xf>
    <xf numFmtId="179" fontId="27" fillId="0" borderId="2" xfId="58" applyNumberFormat="1" applyFont="1" applyBorder="1" applyAlignment="1">
      <alignment horizontal="right" vertical="center" wrapText="1"/>
    </xf>
    <xf numFmtId="0" fontId="27" fillId="0" borderId="2" xfId="58" applyFont="1" applyBorder="1" applyAlignment="1">
      <alignment vertical="center" wrapText="1"/>
    </xf>
    <xf numFmtId="179" fontId="27" fillId="0" borderId="2" xfId="0" applyNumberFormat="1" applyFont="1" applyBorder="1" applyAlignment="1">
      <alignment vertical="center" wrapText="1"/>
    </xf>
    <xf numFmtId="176" fontId="35" fillId="0" borderId="2" xfId="58" applyNumberFormat="1" applyFont="1" applyBorder="1" applyAlignment="1">
      <alignment horizontal="right" vertical="center" wrapText="1"/>
    </xf>
    <xf numFmtId="176" fontId="27" fillId="0" borderId="2" xfId="0" applyNumberFormat="1" applyFont="1" applyFill="1" applyBorder="1" applyAlignment="1">
      <alignment horizontal="right" vertical="center" wrapText="1"/>
    </xf>
    <xf numFmtId="176" fontId="27" fillId="0" borderId="2" xfId="0" applyNumberFormat="1" applyFont="1" applyBorder="1" applyAlignment="1">
      <alignment horizontal="righ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6" xfId="49"/>
    <cellStyle name="常规 5 7" xfId="50"/>
    <cellStyle name="常规 2 2 2" xfId="51"/>
    <cellStyle name="常规 2 2 3" xfId="52"/>
    <cellStyle name="常规 2 2" xfId="53"/>
    <cellStyle name="千位分隔[0] 5" xfId="54"/>
    <cellStyle name="常规 10" xfId="55"/>
    <cellStyle name="常规 4" xfId="56"/>
    <cellStyle name="差 2" xfId="57"/>
    <cellStyle name="常规 11" xfId="58"/>
    <cellStyle name="常规 2" xfId="59"/>
    <cellStyle name="常规 2 6" xfId="60"/>
    <cellStyle name="常规 3" xfId="61"/>
    <cellStyle name="常规 3 3_工作簿1" xfId="62"/>
    <cellStyle name="常规 3 5" xfId="63"/>
    <cellStyle name="常规 4 8" xfId="64"/>
    <cellStyle name="常规 5" xfId="65"/>
    <cellStyle name="常规 8" xfId="66"/>
    <cellStyle name="常规_Sheet1" xfId="67"/>
    <cellStyle name="常规_三公经费决算情况" xfId="68"/>
    <cellStyle name="样式 1" xfId="6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05aa23\Users\ADMINI~1.USE\AppData\Local\Temp\NTKOFTmpFiles\2017&#19978;&#32423;&#36716;&#31227;&#25903;&#20184;&#32467;&#36716;&#65288;&#20845;&#20010;&#31185;&#2346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上级专项转移支付"/>
      <sheetName val="Sheet2"/>
      <sheetName val="Sheet1"/>
    </sheetNames>
    <sheetDataSet>
      <sheetData sheetId="0" refreshError="1"/>
      <sheetData sheetId="1">
        <row r="1">
          <cell r="A1" t="str">
            <v>行标签</v>
          </cell>
          <cell r="B1" t="str">
            <v>求和项:结转金额</v>
          </cell>
        </row>
        <row r="2">
          <cell r="A2" t="str">
            <v>深财预﹝2017﹞106号</v>
          </cell>
          <cell r="B2">
            <v>250000</v>
          </cell>
        </row>
        <row r="3">
          <cell r="A3" t="str">
            <v>深财预﹝2017﹞1283号</v>
          </cell>
          <cell r="B3">
            <v>1000900</v>
          </cell>
        </row>
        <row r="4">
          <cell r="A4" t="str">
            <v>深财预﹝2017﹞1494号</v>
          </cell>
          <cell r="B4">
            <v>2400000</v>
          </cell>
        </row>
        <row r="5">
          <cell r="A5" t="str">
            <v>深财预﹝2017﹞1504号</v>
          </cell>
          <cell r="B5">
            <v>3390000</v>
          </cell>
        </row>
        <row r="6">
          <cell r="A6" t="str">
            <v>深财预﹝2017﹞1512号</v>
          </cell>
          <cell r="B6">
            <v>35500000</v>
          </cell>
        </row>
        <row r="7">
          <cell r="A7" t="str">
            <v>深财预﹝2017﹞473号</v>
          </cell>
          <cell r="B7">
            <v>1156614.69</v>
          </cell>
        </row>
        <row r="8">
          <cell r="A8" t="str">
            <v>深财预﹝2017﹞594号</v>
          </cell>
          <cell r="B8">
            <v>50000</v>
          </cell>
        </row>
        <row r="9">
          <cell r="A9" t="str">
            <v>深财预﹝2017﹞633号</v>
          </cell>
          <cell r="B9">
            <v>3501000</v>
          </cell>
        </row>
        <row r="10">
          <cell r="A10" t="str">
            <v>深财预﹝2017﹞672号</v>
          </cell>
          <cell r="B10">
            <v>19000</v>
          </cell>
        </row>
        <row r="11">
          <cell r="A11" t="str">
            <v>深财预﹝2017﹞952号</v>
          </cell>
          <cell r="B11">
            <v>33379</v>
          </cell>
        </row>
        <row r="12">
          <cell r="A12" t="str">
            <v>深财预﹝2017﹞96号</v>
          </cell>
          <cell r="B12">
            <v>250000</v>
          </cell>
        </row>
        <row r="13">
          <cell r="A13" t="str">
            <v>深财预内〔2017〕4号</v>
          </cell>
          <cell r="B13">
            <v>5477000</v>
          </cell>
        </row>
        <row r="14">
          <cell r="A14" t="str">
            <v>深财预调﹝2017﹞103号</v>
          </cell>
          <cell r="B14">
            <v>150000</v>
          </cell>
        </row>
        <row r="15">
          <cell r="A15" t="str">
            <v>深财预调﹝2017﹞128号</v>
          </cell>
          <cell r="B15">
            <v>480445</v>
          </cell>
        </row>
        <row r="16">
          <cell r="A16" t="str">
            <v>深财预调﹝2017﹞136号</v>
          </cell>
          <cell r="B16">
            <v>1000000</v>
          </cell>
        </row>
        <row r="17">
          <cell r="A17" t="str">
            <v>深财预调﹝2017﹞144号</v>
          </cell>
          <cell r="B17">
            <v>1745422.54</v>
          </cell>
        </row>
        <row r="18">
          <cell r="A18" t="str">
            <v>深财预调﹝2017﹞157号</v>
          </cell>
          <cell r="B18">
            <v>200000</v>
          </cell>
        </row>
        <row r="19">
          <cell r="A19" t="str">
            <v>深财预调﹝2017﹞166号</v>
          </cell>
          <cell r="B19">
            <v>1470000</v>
          </cell>
        </row>
        <row r="20">
          <cell r="A20" t="str">
            <v>深财预调﹝2017﹞175号</v>
          </cell>
          <cell r="B20">
            <v>50000</v>
          </cell>
        </row>
        <row r="21">
          <cell r="A21" t="str">
            <v>深财预调﹝2017﹞184号</v>
          </cell>
          <cell r="B21">
            <v>122000</v>
          </cell>
        </row>
        <row r="22">
          <cell r="A22" t="str">
            <v>深财预调﹝2017﹞190号</v>
          </cell>
          <cell r="B22">
            <v>50200</v>
          </cell>
        </row>
        <row r="23">
          <cell r="A23" t="str">
            <v>深财预调﹝2017﹞224号</v>
          </cell>
          <cell r="B23">
            <v>240000</v>
          </cell>
        </row>
        <row r="24">
          <cell r="A24" t="str">
            <v>深财预调﹝2017﹞236号</v>
          </cell>
          <cell r="B24">
            <v>340000</v>
          </cell>
        </row>
        <row r="25">
          <cell r="A25" t="str">
            <v>深财预调﹝2017﹞246号</v>
          </cell>
          <cell r="B25">
            <v>6554000</v>
          </cell>
        </row>
        <row r="26">
          <cell r="A26" t="str">
            <v>深财预调﹝2017﹞259号</v>
          </cell>
          <cell r="B26">
            <v>30000</v>
          </cell>
        </row>
        <row r="27">
          <cell r="A27" t="str">
            <v>深财预调﹝2017﹞36号</v>
          </cell>
          <cell r="B27">
            <v>20000</v>
          </cell>
        </row>
        <row r="28">
          <cell r="A28" t="str">
            <v>深财预调﹝2017﹞41号</v>
          </cell>
          <cell r="B28">
            <v>420000</v>
          </cell>
        </row>
        <row r="29">
          <cell r="A29" t="str">
            <v>深财预调﹝2017﹞60号</v>
          </cell>
          <cell r="B29">
            <v>783586.69</v>
          </cell>
        </row>
        <row r="30">
          <cell r="A30" t="str">
            <v>深财预调﹝2017﹞93号</v>
          </cell>
          <cell r="B30">
            <v>5000</v>
          </cell>
        </row>
        <row r="31">
          <cell r="A31" t="str">
            <v>深财预调﹝2017﹞98号</v>
          </cell>
          <cell r="B31">
            <v>20540</v>
          </cell>
        </row>
        <row r="32">
          <cell r="A32" t="str">
            <v>深财预调﹝2017﹞9号</v>
          </cell>
          <cell r="B32">
            <v>2752600</v>
          </cell>
        </row>
        <row r="33">
          <cell r="A33" t="str">
            <v>深财预调内﹝2017﹞4号</v>
          </cell>
          <cell r="B33">
            <v>1800000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workbookViewId="0">
      <selection activeCell="C12" sqref="C12"/>
    </sheetView>
  </sheetViews>
  <sheetFormatPr defaultColWidth="9" defaultRowHeight="15.75" outlineLevelCol="6"/>
  <cols>
    <col min="1" max="1" width="26.0916666666667" style="345" customWidth="1"/>
    <col min="2" max="2" width="21" style="345" customWidth="1"/>
    <col min="3" max="3" width="21.2666666666667" style="345" customWidth="1"/>
    <col min="4" max="4" width="16.45" style="345" customWidth="1"/>
    <col min="5" max="5" width="12.0916666666667" style="346" customWidth="1"/>
    <col min="6" max="6" width="16.3666666666667" style="347" customWidth="1"/>
    <col min="7" max="7" width="16.9083333333333" style="345" customWidth="1"/>
    <col min="8" max="254" width="9" style="345"/>
    <col min="255" max="255" width="26.0916666666667" style="345" customWidth="1"/>
    <col min="256" max="256" width="13" style="345" customWidth="1"/>
    <col min="257" max="257" width="17.2666666666667" style="345" customWidth="1"/>
    <col min="258" max="258" width="16.3666666666667" style="345" customWidth="1"/>
    <col min="259" max="259" width="30.3666666666667" style="345" customWidth="1"/>
    <col min="260" max="260" width="10.3666666666667" style="345" customWidth="1"/>
    <col min="261" max="261" width="3.09166666666667" style="345" customWidth="1"/>
    <col min="262" max="510" width="9" style="345"/>
    <col min="511" max="511" width="26.0916666666667" style="345" customWidth="1"/>
    <col min="512" max="512" width="13" style="345" customWidth="1"/>
    <col min="513" max="513" width="17.2666666666667" style="345" customWidth="1"/>
    <col min="514" max="514" width="16.3666666666667" style="345" customWidth="1"/>
    <col min="515" max="515" width="30.3666666666667" style="345" customWidth="1"/>
    <col min="516" max="516" width="10.3666666666667" style="345" customWidth="1"/>
    <col min="517" max="517" width="3.09166666666667" style="345" customWidth="1"/>
    <col min="518" max="766" width="9" style="345"/>
    <col min="767" max="767" width="26.0916666666667" style="345" customWidth="1"/>
    <col min="768" max="768" width="13" style="345" customWidth="1"/>
    <col min="769" max="769" width="17.2666666666667" style="345" customWidth="1"/>
    <col min="770" max="770" width="16.3666666666667" style="345" customWidth="1"/>
    <col min="771" max="771" width="30.3666666666667" style="345" customWidth="1"/>
    <col min="772" max="772" width="10.3666666666667" style="345" customWidth="1"/>
    <col min="773" max="773" width="3.09166666666667" style="345" customWidth="1"/>
    <col min="774" max="1022" width="9" style="345"/>
    <col min="1023" max="1023" width="26.0916666666667" style="345" customWidth="1"/>
    <col min="1024" max="1024" width="13" style="345" customWidth="1"/>
    <col min="1025" max="1025" width="17.2666666666667" style="345" customWidth="1"/>
    <col min="1026" max="1026" width="16.3666666666667" style="345" customWidth="1"/>
    <col min="1027" max="1027" width="30.3666666666667" style="345" customWidth="1"/>
    <col min="1028" max="1028" width="10.3666666666667" style="345" customWidth="1"/>
    <col min="1029" max="1029" width="3.09166666666667" style="345" customWidth="1"/>
    <col min="1030" max="1278" width="9" style="345"/>
    <col min="1279" max="1279" width="26.0916666666667" style="345" customWidth="1"/>
    <col min="1280" max="1280" width="13" style="345" customWidth="1"/>
    <col min="1281" max="1281" width="17.2666666666667" style="345" customWidth="1"/>
    <col min="1282" max="1282" width="16.3666666666667" style="345" customWidth="1"/>
    <col min="1283" max="1283" width="30.3666666666667" style="345" customWidth="1"/>
    <col min="1284" max="1284" width="10.3666666666667" style="345" customWidth="1"/>
    <col min="1285" max="1285" width="3.09166666666667" style="345" customWidth="1"/>
    <col min="1286" max="1534" width="9" style="345"/>
    <col min="1535" max="1535" width="26.0916666666667" style="345" customWidth="1"/>
    <col min="1536" max="1536" width="13" style="345" customWidth="1"/>
    <col min="1537" max="1537" width="17.2666666666667" style="345" customWidth="1"/>
    <col min="1538" max="1538" width="16.3666666666667" style="345" customWidth="1"/>
    <col min="1539" max="1539" width="30.3666666666667" style="345" customWidth="1"/>
    <col min="1540" max="1540" width="10.3666666666667" style="345" customWidth="1"/>
    <col min="1541" max="1541" width="3.09166666666667" style="345" customWidth="1"/>
    <col min="1542" max="1790" width="9" style="345"/>
    <col min="1791" max="1791" width="26.0916666666667" style="345" customWidth="1"/>
    <col min="1792" max="1792" width="13" style="345" customWidth="1"/>
    <col min="1793" max="1793" width="17.2666666666667" style="345" customWidth="1"/>
    <col min="1794" max="1794" width="16.3666666666667" style="345" customWidth="1"/>
    <col min="1795" max="1795" width="30.3666666666667" style="345" customWidth="1"/>
    <col min="1796" max="1796" width="10.3666666666667" style="345" customWidth="1"/>
    <col min="1797" max="1797" width="3.09166666666667" style="345" customWidth="1"/>
    <col min="1798" max="2046" width="9" style="345"/>
    <col min="2047" max="2047" width="26.0916666666667" style="345" customWidth="1"/>
    <col min="2048" max="2048" width="13" style="345" customWidth="1"/>
    <col min="2049" max="2049" width="17.2666666666667" style="345" customWidth="1"/>
    <col min="2050" max="2050" width="16.3666666666667" style="345" customWidth="1"/>
    <col min="2051" max="2051" width="30.3666666666667" style="345" customWidth="1"/>
    <col min="2052" max="2052" width="10.3666666666667" style="345" customWidth="1"/>
    <col min="2053" max="2053" width="3.09166666666667" style="345" customWidth="1"/>
    <col min="2054" max="2302" width="9" style="345"/>
    <col min="2303" max="2303" width="26.0916666666667" style="345" customWidth="1"/>
    <col min="2304" max="2304" width="13" style="345" customWidth="1"/>
    <col min="2305" max="2305" width="17.2666666666667" style="345" customWidth="1"/>
    <col min="2306" max="2306" width="16.3666666666667" style="345" customWidth="1"/>
    <col min="2307" max="2307" width="30.3666666666667" style="345" customWidth="1"/>
    <col min="2308" max="2308" width="10.3666666666667" style="345" customWidth="1"/>
    <col min="2309" max="2309" width="3.09166666666667" style="345" customWidth="1"/>
    <col min="2310" max="2558" width="9" style="345"/>
    <col min="2559" max="2559" width="26.0916666666667" style="345" customWidth="1"/>
    <col min="2560" max="2560" width="13" style="345" customWidth="1"/>
    <col min="2561" max="2561" width="17.2666666666667" style="345" customWidth="1"/>
    <col min="2562" max="2562" width="16.3666666666667" style="345" customWidth="1"/>
    <col min="2563" max="2563" width="30.3666666666667" style="345" customWidth="1"/>
    <col min="2564" max="2564" width="10.3666666666667" style="345" customWidth="1"/>
    <col min="2565" max="2565" width="3.09166666666667" style="345" customWidth="1"/>
    <col min="2566" max="2814" width="9" style="345"/>
    <col min="2815" max="2815" width="26.0916666666667" style="345" customWidth="1"/>
    <col min="2816" max="2816" width="13" style="345" customWidth="1"/>
    <col min="2817" max="2817" width="17.2666666666667" style="345" customWidth="1"/>
    <col min="2818" max="2818" width="16.3666666666667" style="345" customWidth="1"/>
    <col min="2819" max="2819" width="30.3666666666667" style="345" customWidth="1"/>
    <col min="2820" max="2820" width="10.3666666666667" style="345" customWidth="1"/>
    <col min="2821" max="2821" width="3.09166666666667" style="345" customWidth="1"/>
    <col min="2822" max="3070" width="9" style="345"/>
    <col min="3071" max="3071" width="26.0916666666667" style="345" customWidth="1"/>
    <col min="3072" max="3072" width="13" style="345" customWidth="1"/>
    <col min="3073" max="3073" width="17.2666666666667" style="345" customWidth="1"/>
    <col min="3074" max="3074" width="16.3666666666667" style="345" customWidth="1"/>
    <col min="3075" max="3075" width="30.3666666666667" style="345" customWidth="1"/>
    <col min="3076" max="3076" width="10.3666666666667" style="345" customWidth="1"/>
    <col min="3077" max="3077" width="3.09166666666667" style="345" customWidth="1"/>
    <col min="3078" max="3326" width="9" style="345"/>
    <col min="3327" max="3327" width="26.0916666666667" style="345" customWidth="1"/>
    <col min="3328" max="3328" width="13" style="345" customWidth="1"/>
    <col min="3329" max="3329" width="17.2666666666667" style="345" customWidth="1"/>
    <col min="3330" max="3330" width="16.3666666666667" style="345" customWidth="1"/>
    <col min="3331" max="3331" width="30.3666666666667" style="345" customWidth="1"/>
    <col min="3332" max="3332" width="10.3666666666667" style="345" customWidth="1"/>
    <col min="3333" max="3333" width="3.09166666666667" style="345" customWidth="1"/>
    <col min="3334" max="3582" width="9" style="345"/>
    <col min="3583" max="3583" width="26.0916666666667" style="345" customWidth="1"/>
    <col min="3584" max="3584" width="13" style="345" customWidth="1"/>
    <col min="3585" max="3585" width="17.2666666666667" style="345" customWidth="1"/>
    <col min="3586" max="3586" width="16.3666666666667" style="345" customWidth="1"/>
    <col min="3587" max="3587" width="30.3666666666667" style="345" customWidth="1"/>
    <col min="3588" max="3588" width="10.3666666666667" style="345" customWidth="1"/>
    <col min="3589" max="3589" width="3.09166666666667" style="345" customWidth="1"/>
    <col min="3590" max="3838" width="9" style="345"/>
    <col min="3839" max="3839" width="26.0916666666667" style="345" customWidth="1"/>
    <col min="3840" max="3840" width="13" style="345" customWidth="1"/>
    <col min="3841" max="3841" width="17.2666666666667" style="345" customWidth="1"/>
    <col min="3842" max="3842" width="16.3666666666667" style="345" customWidth="1"/>
    <col min="3843" max="3843" width="30.3666666666667" style="345" customWidth="1"/>
    <col min="3844" max="3844" width="10.3666666666667" style="345" customWidth="1"/>
    <col min="3845" max="3845" width="3.09166666666667" style="345" customWidth="1"/>
    <col min="3846" max="4094" width="9" style="345"/>
    <col min="4095" max="4095" width="26.0916666666667" style="345" customWidth="1"/>
    <col min="4096" max="4096" width="13" style="345" customWidth="1"/>
    <col min="4097" max="4097" width="17.2666666666667" style="345" customWidth="1"/>
    <col min="4098" max="4098" width="16.3666666666667" style="345" customWidth="1"/>
    <col min="4099" max="4099" width="30.3666666666667" style="345" customWidth="1"/>
    <col min="4100" max="4100" width="10.3666666666667" style="345" customWidth="1"/>
    <col min="4101" max="4101" width="3.09166666666667" style="345" customWidth="1"/>
    <col min="4102" max="4350" width="9" style="345"/>
    <col min="4351" max="4351" width="26.0916666666667" style="345" customWidth="1"/>
    <col min="4352" max="4352" width="13" style="345" customWidth="1"/>
    <col min="4353" max="4353" width="17.2666666666667" style="345" customWidth="1"/>
    <col min="4354" max="4354" width="16.3666666666667" style="345" customWidth="1"/>
    <col min="4355" max="4355" width="30.3666666666667" style="345" customWidth="1"/>
    <col min="4356" max="4356" width="10.3666666666667" style="345" customWidth="1"/>
    <col min="4357" max="4357" width="3.09166666666667" style="345" customWidth="1"/>
    <col min="4358" max="4606" width="9" style="345"/>
    <col min="4607" max="4607" width="26.0916666666667" style="345" customWidth="1"/>
    <col min="4608" max="4608" width="13" style="345" customWidth="1"/>
    <col min="4609" max="4609" width="17.2666666666667" style="345" customWidth="1"/>
    <col min="4610" max="4610" width="16.3666666666667" style="345" customWidth="1"/>
    <col min="4611" max="4611" width="30.3666666666667" style="345" customWidth="1"/>
    <col min="4612" max="4612" width="10.3666666666667" style="345" customWidth="1"/>
    <col min="4613" max="4613" width="3.09166666666667" style="345" customWidth="1"/>
    <col min="4614" max="4862" width="9" style="345"/>
    <col min="4863" max="4863" width="26.0916666666667" style="345" customWidth="1"/>
    <col min="4864" max="4864" width="13" style="345" customWidth="1"/>
    <col min="4865" max="4865" width="17.2666666666667" style="345" customWidth="1"/>
    <col min="4866" max="4866" width="16.3666666666667" style="345" customWidth="1"/>
    <col min="4867" max="4867" width="30.3666666666667" style="345" customWidth="1"/>
    <col min="4868" max="4868" width="10.3666666666667" style="345" customWidth="1"/>
    <col min="4869" max="4869" width="3.09166666666667" style="345" customWidth="1"/>
    <col min="4870" max="5118" width="9" style="345"/>
    <col min="5119" max="5119" width="26.0916666666667" style="345" customWidth="1"/>
    <col min="5120" max="5120" width="13" style="345" customWidth="1"/>
    <col min="5121" max="5121" width="17.2666666666667" style="345" customWidth="1"/>
    <col min="5122" max="5122" width="16.3666666666667" style="345" customWidth="1"/>
    <col min="5123" max="5123" width="30.3666666666667" style="345" customWidth="1"/>
    <col min="5124" max="5124" width="10.3666666666667" style="345" customWidth="1"/>
    <col min="5125" max="5125" width="3.09166666666667" style="345" customWidth="1"/>
    <col min="5126" max="5374" width="9" style="345"/>
    <col min="5375" max="5375" width="26.0916666666667" style="345" customWidth="1"/>
    <col min="5376" max="5376" width="13" style="345" customWidth="1"/>
    <col min="5377" max="5377" width="17.2666666666667" style="345" customWidth="1"/>
    <col min="5378" max="5378" width="16.3666666666667" style="345" customWidth="1"/>
    <col min="5379" max="5379" width="30.3666666666667" style="345" customWidth="1"/>
    <col min="5380" max="5380" width="10.3666666666667" style="345" customWidth="1"/>
    <col min="5381" max="5381" width="3.09166666666667" style="345" customWidth="1"/>
    <col min="5382" max="5630" width="9" style="345"/>
    <col min="5631" max="5631" width="26.0916666666667" style="345" customWidth="1"/>
    <col min="5632" max="5632" width="13" style="345" customWidth="1"/>
    <col min="5633" max="5633" width="17.2666666666667" style="345" customWidth="1"/>
    <col min="5634" max="5634" width="16.3666666666667" style="345" customWidth="1"/>
    <col min="5635" max="5635" width="30.3666666666667" style="345" customWidth="1"/>
    <col min="5636" max="5636" width="10.3666666666667" style="345" customWidth="1"/>
    <col min="5637" max="5637" width="3.09166666666667" style="345" customWidth="1"/>
    <col min="5638" max="5886" width="9" style="345"/>
    <col min="5887" max="5887" width="26.0916666666667" style="345" customWidth="1"/>
    <col min="5888" max="5888" width="13" style="345" customWidth="1"/>
    <col min="5889" max="5889" width="17.2666666666667" style="345" customWidth="1"/>
    <col min="5890" max="5890" width="16.3666666666667" style="345" customWidth="1"/>
    <col min="5891" max="5891" width="30.3666666666667" style="345" customWidth="1"/>
    <col min="5892" max="5892" width="10.3666666666667" style="345" customWidth="1"/>
    <col min="5893" max="5893" width="3.09166666666667" style="345" customWidth="1"/>
    <col min="5894" max="6142" width="9" style="345"/>
    <col min="6143" max="6143" width="26.0916666666667" style="345" customWidth="1"/>
    <col min="6144" max="6144" width="13" style="345" customWidth="1"/>
    <col min="6145" max="6145" width="17.2666666666667" style="345" customWidth="1"/>
    <col min="6146" max="6146" width="16.3666666666667" style="345" customWidth="1"/>
    <col min="6147" max="6147" width="30.3666666666667" style="345" customWidth="1"/>
    <col min="6148" max="6148" width="10.3666666666667" style="345" customWidth="1"/>
    <col min="6149" max="6149" width="3.09166666666667" style="345" customWidth="1"/>
    <col min="6150" max="6398" width="9" style="345"/>
    <col min="6399" max="6399" width="26.0916666666667" style="345" customWidth="1"/>
    <col min="6400" max="6400" width="13" style="345" customWidth="1"/>
    <col min="6401" max="6401" width="17.2666666666667" style="345" customWidth="1"/>
    <col min="6402" max="6402" width="16.3666666666667" style="345" customWidth="1"/>
    <col min="6403" max="6403" width="30.3666666666667" style="345" customWidth="1"/>
    <col min="6404" max="6404" width="10.3666666666667" style="345" customWidth="1"/>
    <col min="6405" max="6405" width="3.09166666666667" style="345" customWidth="1"/>
    <col min="6406" max="6654" width="9" style="345"/>
    <col min="6655" max="6655" width="26.0916666666667" style="345" customWidth="1"/>
    <col min="6656" max="6656" width="13" style="345" customWidth="1"/>
    <col min="6657" max="6657" width="17.2666666666667" style="345" customWidth="1"/>
    <col min="6658" max="6658" width="16.3666666666667" style="345" customWidth="1"/>
    <col min="6659" max="6659" width="30.3666666666667" style="345" customWidth="1"/>
    <col min="6660" max="6660" width="10.3666666666667" style="345" customWidth="1"/>
    <col min="6661" max="6661" width="3.09166666666667" style="345" customWidth="1"/>
    <col min="6662" max="6910" width="9" style="345"/>
    <col min="6911" max="6911" width="26.0916666666667" style="345" customWidth="1"/>
    <col min="6912" max="6912" width="13" style="345" customWidth="1"/>
    <col min="6913" max="6913" width="17.2666666666667" style="345" customWidth="1"/>
    <col min="6914" max="6914" width="16.3666666666667" style="345" customWidth="1"/>
    <col min="6915" max="6915" width="30.3666666666667" style="345" customWidth="1"/>
    <col min="6916" max="6916" width="10.3666666666667" style="345" customWidth="1"/>
    <col min="6917" max="6917" width="3.09166666666667" style="345" customWidth="1"/>
    <col min="6918" max="7166" width="9" style="345"/>
    <col min="7167" max="7167" width="26.0916666666667" style="345" customWidth="1"/>
    <col min="7168" max="7168" width="13" style="345" customWidth="1"/>
    <col min="7169" max="7169" width="17.2666666666667" style="345" customWidth="1"/>
    <col min="7170" max="7170" width="16.3666666666667" style="345" customWidth="1"/>
    <col min="7171" max="7171" width="30.3666666666667" style="345" customWidth="1"/>
    <col min="7172" max="7172" width="10.3666666666667" style="345" customWidth="1"/>
    <col min="7173" max="7173" width="3.09166666666667" style="345" customWidth="1"/>
    <col min="7174" max="7422" width="9" style="345"/>
    <col min="7423" max="7423" width="26.0916666666667" style="345" customWidth="1"/>
    <col min="7424" max="7424" width="13" style="345" customWidth="1"/>
    <col min="7425" max="7425" width="17.2666666666667" style="345" customWidth="1"/>
    <col min="7426" max="7426" width="16.3666666666667" style="345" customWidth="1"/>
    <col min="7427" max="7427" width="30.3666666666667" style="345" customWidth="1"/>
    <col min="7428" max="7428" width="10.3666666666667" style="345" customWidth="1"/>
    <col min="7429" max="7429" width="3.09166666666667" style="345" customWidth="1"/>
    <col min="7430" max="7678" width="9" style="345"/>
    <col min="7679" max="7679" width="26.0916666666667" style="345" customWidth="1"/>
    <col min="7680" max="7680" width="13" style="345" customWidth="1"/>
    <col min="7681" max="7681" width="17.2666666666667" style="345" customWidth="1"/>
    <col min="7682" max="7682" width="16.3666666666667" style="345" customWidth="1"/>
    <col min="7683" max="7683" width="30.3666666666667" style="345" customWidth="1"/>
    <col min="7684" max="7684" width="10.3666666666667" style="345" customWidth="1"/>
    <col min="7685" max="7685" width="3.09166666666667" style="345" customWidth="1"/>
    <col min="7686" max="7934" width="9" style="345"/>
    <col min="7935" max="7935" width="26.0916666666667" style="345" customWidth="1"/>
    <col min="7936" max="7936" width="13" style="345" customWidth="1"/>
    <col min="7937" max="7937" width="17.2666666666667" style="345" customWidth="1"/>
    <col min="7938" max="7938" width="16.3666666666667" style="345" customWidth="1"/>
    <col min="7939" max="7939" width="30.3666666666667" style="345" customWidth="1"/>
    <col min="7940" max="7940" width="10.3666666666667" style="345" customWidth="1"/>
    <col min="7941" max="7941" width="3.09166666666667" style="345" customWidth="1"/>
    <col min="7942" max="8190" width="9" style="345"/>
    <col min="8191" max="8191" width="26.0916666666667" style="345" customWidth="1"/>
    <col min="8192" max="8192" width="13" style="345" customWidth="1"/>
    <col min="8193" max="8193" width="17.2666666666667" style="345" customWidth="1"/>
    <col min="8194" max="8194" width="16.3666666666667" style="345" customWidth="1"/>
    <col min="8195" max="8195" width="30.3666666666667" style="345" customWidth="1"/>
    <col min="8196" max="8196" width="10.3666666666667" style="345" customWidth="1"/>
    <col min="8197" max="8197" width="3.09166666666667" style="345" customWidth="1"/>
    <col min="8198" max="8446" width="9" style="345"/>
    <col min="8447" max="8447" width="26.0916666666667" style="345" customWidth="1"/>
    <col min="8448" max="8448" width="13" style="345" customWidth="1"/>
    <col min="8449" max="8449" width="17.2666666666667" style="345" customWidth="1"/>
    <col min="8450" max="8450" width="16.3666666666667" style="345" customWidth="1"/>
    <col min="8451" max="8451" width="30.3666666666667" style="345" customWidth="1"/>
    <col min="8452" max="8452" width="10.3666666666667" style="345" customWidth="1"/>
    <col min="8453" max="8453" width="3.09166666666667" style="345" customWidth="1"/>
    <col min="8454" max="8702" width="9" style="345"/>
    <col min="8703" max="8703" width="26.0916666666667" style="345" customWidth="1"/>
    <col min="8704" max="8704" width="13" style="345" customWidth="1"/>
    <col min="8705" max="8705" width="17.2666666666667" style="345" customWidth="1"/>
    <col min="8706" max="8706" width="16.3666666666667" style="345" customWidth="1"/>
    <col min="8707" max="8707" width="30.3666666666667" style="345" customWidth="1"/>
    <col min="8708" max="8708" width="10.3666666666667" style="345" customWidth="1"/>
    <col min="8709" max="8709" width="3.09166666666667" style="345" customWidth="1"/>
    <col min="8710" max="8958" width="9" style="345"/>
    <col min="8959" max="8959" width="26.0916666666667" style="345" customWidth="1"/>
    <col min="8960" max="8960" width="13" style="345" customWidth="1"/>
    <col min="8961" max="8961" width="17.2666666666667" style="345" customWidth="1"/>
    <col min="8962" max="8962" width="16.3666666666667" style="345" customWidth="1"/>
    <col min="8963" max="8963" width="30.3666666666667" style="345" customWidth="1"/>
    <col min="8964" max="8964" width="10.3666666666667" style="345" customWidth="1"/>
    <col min="8965" max="8965" width="3.09166666666667" style="345" customWidth="1"/>
    <col min="8966" max="9214" width="9" style="345"/>
    <col min="9215" max="9215" width="26.0916666666667" style="345" customWidth="1"/>
    <col min="9216" max="9216" width="13" style="345" customWidth="1"/>
    <col min="9217" max="9217" width="17.2666666666667" style="345" customWidth="1"/>
    <col min="9218" max="9218" width="16.3666666666667" style="345" customWidth="1"/>
    <col min="9219" max="9219" width="30.3666666666667" style="345" customWidth="1"/>
    <col min="9220" max="9220" width="10.3666666666667" style="345" customWidth="1"/>
    <col min="9221" max="9221" width="3.09166666666667" style="345" customWidth="1"/>
    <col min="9222" max="9470" width="9" style="345"/>
    <col min="9471" max="9471" width="26.0916666666667" style="345" customWidth="1"/>
    <col min="9472" max="9472" width="13" style="345" customWidth="1"/>
    <col min="9473" max="9473" width="17.2666666666667" style="345" customWidth="1"/>
    <col min="9474" max="9474" width="16.3666666666667" style="345" customWidth="1"/>
    <col min="9475" max="9475" width="30.3666666666667" style="345" customWidth="1"/>
    <col min="9476" max="9476" width="10.3666666666667" style="345" customWidth="1"/>
    <col min="9477" max="9477" width="3.09166666666667" style="345" customWidth="1"/>
    <col min="9478" max="9726" width="9" style="345"/>
    <col min="9727" max="9727" width="26.0916666666667" style="345" customWidth="1"/>
    <col min="9728" max="9728" width="13" style="345" customWidth="1"/>
    <col min="9729" max="9729" width="17.2666666666667" style="345" customWidth="1"/>
    <col min="9730" max="9730" width="16.3666666666667" style="345" customWidth="1"/>
    <col min="9731" max="9731" width="30.3666666666667" style="345" customWidth="1"/>
    <col min="9732" max="9732" width="10.3666666666667" style="345" customWidth="1"/>
    <col min="9733" max="9733" width="3.09166666666667" style="345" customWidth="1"/>
    <col min="9734" max="9982" width="9" style="345"/>
    <col min="9983" max="9983" width="26.0916666666667" style="345" customWidth="1"/>
    <col min="9984" max="9984" width="13" style="345" customWidth="1"/>
    <col min="9985" max="9985" width="17.2666666666667" style="345" customWidth="1"/>
    <col min="9986" max="9986" width="16.3666666666667" style="345" customWidth="1"/>
    <col min="9987" max="9987" width="30.3666666666667" style="345" customWidth="1"/>
    <col min="9988" max="9988" width="10.3666666666667" style="345" customWidth="1"/>
    <col min="9989" max="9989" width="3.09166666666667" style="345" customWidth="1"/>
    <col min="9990" max="10238" width="9" style="345"/>
    <col min="10239" max="10239" width="26.0916666666667" style="345" customWidth="1"/>
    <col min="10240" max="10240" width="13" style="345" customWidth="1"/>
    <col min="10241" max="10241" width="17.2666666666667" style="345" customWidth="1"/>
    <col min="10242" max="10242" width="16.3666666666667" style="345" customWidth="1"/>
    <col min="10243" max="10243" width="30.3666666666667" style="345" customWidth="1"/>
    <col min="10244" max="10244" width="10.3666666666667" style="345" customWidth="1"/>
    <col min="10245" max="10245" width="3.09166666666667" style="345" customWidth="1"/>
    <col min="10246" max="10494" width="9" style="345"/>
    <col min="10495" max="10495" width="26.0916666666667" style="345" customWidth="1"/>
    <col min="10496" max="10496" width="13" style="345" customWidth="1"/>
    <col min="10497" max="10497" width="17.2666666666667" style="345" customWidth="1"/>
    <col min="10498" max="10498" width="16.3666666666667" style="345" customWidth="1"/>
    <col min="10499" max="10499" width="30.3666666666667" style="345" customWidth="1"/>
    <col min="10500" max="10500" width="10.3666666666667" style="345" customWidth="1"/>
    <col min="10501" max="10501" width="3.09166666666667" style="345" customWidth="1"/>
    <col min="10502" max="10750" width="9" style="345"/>
    <col min="10751" max="10751" width="26.0916666666667" style="345" customWidth="1"/>
    <col min="10752" max="10752" width="13" style="345" customWidth="1"/>
    <col min="10753" max="10753" width="17.2666666666667" style="345" customWidth="1"/>
    <col min="10754" max="10754" width="16.3666666666667" style="345" customWidth="1"/>
    <col min="10755" max="10755" width="30.3666666666667" style="345" customWidth="1"/>
    <col min="10756" max="10756" width="10.3666666666667" style="345" customWidth="1"/>
    <col min="10757" max="10757" width="3.09166666666667" style="345" customWidth="1"/>
    <col min="10758" max="11006" width="9" style="345"/>
    <col min="11007" max="11007" width="26.0916666666667" style="345" customWidth="1"/>
    <col min="11008" max="11008" width="13" style="345" customWidth="1"/>
    <col min="11009" max="11009" width="17.2666666666667" style="345" customWidth="1"/>
    <col min="11010" max="11010" width="16.3666666666667" style="345" customWidth="1"/>
    <col min="11011" max="11011" width="30.3666666666667" style="345" customWidth="1"/>
    <col min="11012" max="11012" width="10.3666666666667" style="345" customWidth="1"/>
    <col min="11013" max="11013" width="3.09166666666667" style="345" customWidth="1"/>
    <col min="11014" max="11262" width="9" style="345"/>
    <col min="11263" max="11263" width="26.0916666666667" style="345" customWidth="1"/>
    <col min="11264" max="11264" width="13" style="345" customWidth="1"/>
    <col min="11265" max="11265" width="17.2666666666667" style="345" customWidth="1"/>
    <col min="11266" max="11266" width="16.3666666666667" style="345" customWidth="1"/>
    <col min="11267" max="11267" width="30.3666666666667" style="345" customWidth="1"/>
    <col min="11268" max="11268" width="10.3666666666667" style="345" customWidth="1"/>
    <col min="11269" max="11269" width="3.09166666666667" style="345" customWidth="1"/>
    <col min="11270" max="11518" width="9" style="345"/>
    <col min="11519" max="11519" width="26.0916666666667" style="345" customWidth="1"/>
    <col min="11520" max="11520" width="13" style="345" customWidth="1"/>
    <col min="11521" max="11521" width="17.2666666666667" style="345" customWidth="1"/>
    <col min="11522" max="11522" width="16.3666666666667" style="345" customWidth="1"/>
    <col min="11523" max="11523" width="30.3666666666667" style="345" customWidth="1"/>
    <col min="11524" max="11524" width="10.3666666666667" style="345" customWidth="1"/>
    <col min="11525" max="11525" width="3.09166666666667" style="345" customWidth="1"/>
    <col min="11526" max="11774" width="9" style="345"/>
    <col min="11775" max="11775" width="26.0916666666667" style="345" customWidth="1"/>
    <col min="11776" max="11776" width="13" style="345" customWidth="1"/>
    <col min="11777" max="11777" width="17.2666666666667" style="345" customWidth="1"/>
    <col min="11778" max="11778" width="16.3666666666667" style="345" customWidth="1"/>
    <col min="11779" max="11779" width="30.3666666666667" style="345" customWidth="1"/>
    <col min="11780" max="11780" width="10.3666666666667" style="345" customWidth="1"/>
    <col min="11781" max="11781" width="3.09166666666667" style="345" customWidth="1"/>
    <col min="11782" max="12030" width="9" style="345"/>
    <col min="12031" max="12031" width="26.0916666666667" style="345" customWidth="1"/>
    <col min="12032" max="12032" width="13" style="345" customWidth="1"/>
    <col min="12033" max="12033" width="17.2666666666667" style="345" customWidth="1"/>
    <col min="12034" max="12034" width="16.3666666666667" style="345" customWidth="1"/>
    <col min="12035" max="12035" width="30.3666666666667" style="345" customWidth="1"/>
    <col min="12036" max="12036" width="10.3666666666667" style="345" customWidth="1"/>
    <col min="12037" max="12037" width="3.09166666666667" style="345" customWidth="1"/>
    <col min="12038" max="12286" width="9" style="345"/>
    <col min="12287" max="12287" width="26.0916666666667" style="345" customWidth="1"/>
    <col min="12288" max="12288" width="13" style="345" customWidth="1"/>
    <col min="12289" max="12289" width="17.2666666666667" style="345" customWidth="1"/>
    <col min="12290" max="12290" width="16.3666666666667" style="345" customWidth="1"/>
    <col min="12291" max="12291" width="30.3666666666667" style="345" customWidth="1"/>
    <col min="12292" max="12292" width="10.3666666666667" style="345" customWidth="1"/>
    <col min="12293" max="12293" width="3.09166666666667" style="345" customWidth="1"/>
    <col min="12294" max="12542" width="9" style="345"/>
    <col min="12543" max="12543" width="26.0916666666667" style="345" customWidth="1"/>
    <col min="12544" max="12544" width="13" style="345" customWidth="1"/>
    <col min="12545" max="12545" width="17.2666666666667" style="345" customWidth="1"/>
    <col min="12546" max="12546" width="16.3666666666667" style="345" customWidth="1"/>
    <col min="12547" max="12547" width="30.3666666666667" style="345" customWidth="1"/>
    <col min="12548" max="12548" width="10.3666666666667" style="345" customWidth="1"/>
    <col min="12549" max="12549" width="3.09166666666667" style="345" customWidth="1"/>
    <col min="12550" max="12798" width="9" style="345"/>
    <col min="12799" max="12799" width="26.0916666666667" style="345" customWidth="1"/>
    <col min="12800" max="12800" width="13" style="345" customWidth="1"/>
    <col min="12801" max="12801" width="17.2666666666667" style="345" customWidth="1"/>
    <col min="12802" max="12802" width="16.3666666666667" style="345" customWidth="1"/>
    <col min="12803" max="12803" width="30.3666666666667" style="345" customWidth="1"/>
    <col min="12804" max="12804" width="10.3666666666667" style="345" customWidth="1"/>
    <col min="12805" max="12805" width="3.09166666666667" style="345" customWidth="1"/>
    <col min="12806" max="13054" width="9" style="345"/>
    <col min="13055" max="13055" width="26.0916666666667" style="345" customWidth="1"/>
    <col min="13056" max="13056" width="13" style="345" customWidth="1"/>
    <col min="13057" max="13057" width="17.2666666666667" style="345" customWidth="1"/>
    <col min="13058" max="13058" width="16.3666666666667" style="345" customWidth="1"/>
    <col min="13059" max="13059" width="30.3666666666667" style="345" customWidth="1"/>
    <col min="13060" max="13060" width="10.3666666666667" style="345" customWidth="1"/>
    <col min="13061" max="13061" width="3.09166666666667" style="345" customWidth="1"/>
    <col min="13062" max="13310" width="9" style="345"/>
    <col min="13311" max="13311" width="26.0916666666667" style="345" customWidth="1"/>
    <col min="13312" max="13312" width="13" style="345" customWidth="1"/>
    <col min="13313" max="13313" width="17.2666666666667" style="345" customWidth="1"/>
    <col min="13314" max="13314" width="16.3666666666667" style="345" customWidth="1"/>
    <col min="13315" max="13315" width="30.3666666666667" style="345" customWidth="1"/>
    <col min="13316" max="13316" width="10.3666666666667" style="345" customWidth="1"/>
    <col min="13317" max="13317" width="3.09166666666667" style="345" customWidth="1"/>
    <col min="13318" max="13566" width="9" style="345"/>
    <col min="13567" max="13567" width="26.0916666666667" style="345" customWidth="1"/>
    <col min="13568" max="13568" width="13" style="345" customWidth="1"/>
    <col min="13569" max="13569" width="17.2666666666667" style="345" customWidth="1"/>
    <col min="13570" max="13570" width="16.3666666666667" style="345" customWidth="1"/>
    <col min="13571" max="13571" width="30.3666666666667" style="345" customWidth="1"/>
    <col min="13572" max="13572" width="10.3666666666667" style="345" customWidth="1"/>
    <col min="13573" max="13573" width="3.09166666666667" style="345" customWidth="1"/>
    <col min="13574" max="13822" width="9" style="345"/>
    <col min="13823" max="13823" width="26.0916666666667" style="345" customWidth="1"/>
    <col min="13824" max="13824" width="13" style="345" customWidth="1"/>
    <col min="13825" max="13825" width="17.2666666666667" style="345" customWidth="1"/>
    <col min="13826" max="13826" width="16.3666666666667" style="345" customWidth="1"/>
    <col min="13827" max="13827" width="30.3666666666667" style="345" customWidth="1"/>
    <col min="13828" max="13828" width="10.3666666666667" style="345" customWidth="1"/>
    <col min="13829" max="13829" width="3.09166666666667" style="345" customWidth="1"/>
    <col min="13830" max="14078" width="9" style="345"/>
    <col min="14079" max="14079" width="26.0916666666667" style="345" customWidth="1"/>
    <col min="14080" max="14080" width="13" style="345" customWidth="1"/>
    <col min="14081" max="14081" width="17.2666666666667" style="345" customWidth="1"/>
    <col min="14082" max="14082" width="16.3666666666667" style="345" customWidth="1"/>
    <col min="14083" max="14083" width="30.3666666666667" style="345" customWidth="1"/>
    <col min="14084" max="14084" width="10.3666666666667" style="345" customWidth="1"/>
    <col min="14085" max="14085" width="3.09166666666667" style="345" customWidth="1"/>
    <col min="14086" max="14334" width="9" style="345"/>
    <col min="14335" max="14335" width="26.0916666666667" style="345" customWidth="1"/>
    <col min="14336" max="14336" width="13" style="345" customWidth="1"/>
    <col min="14337" max="14337" width="17.2666666666667" style="345" customWidth="1"/>
    <col min="14338" max="14338" width="16.3666666666667" style="345" customWidth="1"/>
    <col min="14339" max="14339" width="30.3666666666667" style="345" customWidth="1"/>
    <col min="14340" max="14340" width="10.3666666666667" style="345" customWidth="1"/>
    <col min="14341" max="14341" width="3.09166666666667" style="345" customWidth="1"/>
    <col min="14342" max="14590" width="9" style="345"/>
    <col min="14591" max="14591" width="26.0916666666667" style="345" customWidth="1"/>
    <col min="14592" max="14592" width="13" style="345" customWidth="1"/>
    <col min="14593" max="14593" width="17.2666666666667" style="345" customWidth="1"/>
    <col min="14594" max="14594" width="16.3666666666667" style="345" customWidth="1"/>
    <col min="14595" max="14595" width="30.3666666666667" style="345" customWidth="1"/>
    <col min="14596" max="14596" width="10.3666666666667" style="345" customWidth="1"/>
    <col min="14597" max="14597" width="3.09166666666667" style="345" customWidth="1"/>
    <col min="14598" max="14846" width="9" style="345"/>
    <col min="14847" max="14847" width="26.0916666666667" style="345" customWidth="1"/>
    <col min="14848" max="14848" width="13" style="345" customWidth="1"/>
    <col min="14849" max="14849" width="17.2666666666667" style="345" customWidth="1"/>
    <col min="14850" max="14850" width="16.3666666666667" style="345" customWidth="1"/>
    <col min="14851" max="14851" width="30.3666666666667" style="345" customWidth="1"/>
    <col min="14852" max="14852" width="10.3666666666667" style="345" customWidth="1"/>
    <col min="14853" max="14853" width="3.09166666666667" style="345" customWidth="1"/>
    <col min="14854" max="15102" width="9" style="345"/>
    <col min="15103" max="15103" width="26.0916666666667" style="345" customWidth="1"/>
    <col min="15104" max="15104" width="13" style="345" customWidth="1"/>
    <col min="15105" max="15105" width="17.2666666666667" style="345" customWidth="1"/>
    <col min="15106" max="15106" width="16.3666666666667" style="345" customWidth="1"/>
    <col min="15107" max="15107" width="30.3666666666667" style="345" customWidth="1"/>
    <col min="15108" max="15108" width="10.3666666666667" style="345" customWidth="1"/>
    <col min="15109" max="15109" width="3.09166666666667" style="345" customWidth="1"/>
    <col min="15110" max="15358" width="9" style="345"/>
    <col min="15359" max="15359" width="26.0916666666667" style="345" customWidth="1"/>
    <col min="15360" max="15360" width="13" style="345" customWidth="1"/>
    <col min="15361" max="15361" width="17.2666666666667" style="345" customWidth="1"/>
    <col min="15362" max="15362" width="16.3666666666667" style="345" customWidth="1"/>
    <col min="15363" max="15363" width="30.3666666666667" style="345" customWidth="1"/>
    <col min="15364" max="15364" width="10.3666666666667" style="345" customWidth="1"/>
    <col min="15365" max="15365" width="3.09166666666667" style="345" customWidth="1"/>
    <col min="15366" max="15614" width="9" style="345"/>
    <col min="15615" max="15615" width="26.0916666666667" style="345" customWidth="1"/>
    <col min="15616" max="15616" width="13" style="345" customWidth="1"/>
    <col min="15617" max="15617" width="17.2666666666667" style="345" customWidth="1"/>
    <col min="15618" max="15618" width="16.3666666666667" style="345" customWidth="1"/>
    <col min="15619" max="15619" width="30.3666666666667" style="345" customWidth="1"/>
    <col min="15620" max="15620" width="10.3666666666667" style="345" customWidth="1"/>
    <col min="15621" max="15621" width="3.09166666666667" style="345" customWidth="1"/>
    <col min="15622" max="15870" width="9" style="345"/>
    <col min="15871" max="15871" width="26.0916666666667" style="345" customWidth="1"/>
    <col min="15872" max="15872" width="13" style="345" customWidth="1"/>
    <col min="15873" max="15873" width="17.2666666666667" style="345" customWidth="1"/>
    <col min="15874" max="15874" width="16.3666666666667" style="345" customWidth="1"/>
    <col min="15875" max="15875" width="30.3666666666667" style="345" customWidth="1"/>
    <col min="15876" max="15876" width="10.3666666666667" style="345" customWidth="1"/>
    <col min="15877" max="15877" width="3.09166666666667" style="345" customWidth="1"/>
    <col min="15878" max="16126" width="9" style="345"/>
    <col min="16127" max="16127" width="26.0916666666667" style="345" customWidth="1"/>
    <col min="16128" max="16128" width="13" style="345" customWidth="1"/>
    <col min="16129" max="16129" width="17.2666666666667" style="345" customWidth="1"/>
    <col min="16130" max="16130" width="16.3666666666667" style="345" customWidth="1"/>
    <col min="16131" max="16131" width="30.3666666666667" style="345" customWidth="1"/>
    <col min="16132" max="16132" width="10.3666666666667" style="345" customWidth="1"/>
    <col min="16133" max="16133" width="3.09166666666667" style="345" customWidth="1"/>
    <col min="16134" max="16384" width="9" style="345"/>
  </cols>
  <sheetData>
    <row r="1" s="73" customFormat="1" ht="17.25" spans="1:7">
      <c r="A1" s="73" t="s">
        <v>0</v>
      </c>
      <c r="E1" s="348"/>
      <c r="F1" s="349"/>
    </row>
    <row r="2" ht="33.75" customHeight="1" spans="1:7">
      <c r="A2" s="350" t="s">
        <v>1</v>
      </c>
      <c r="B2" s="350"/>
      <c r="C2" s="350"/>
      <c r="D2" s="350"/>
      <c r="E2" s="350"/>
      <c r="F2" s="350"/>
      <c r="G2" s="350"/>
    </row>
    <row r="3" ht="17.25" customHeight="1" spans="1:7">
      <c r="A3" s="351"/>
      <c r="B3" s="351"/>
      <c r="C3" s="351"/>
      <c r="D3" s="351"/>
      <c r="E3" s="352"/>
      <c r="F3" s="353"/>
      <c r="G3" s="354" t="s">
        <v>2</v>
      </c>
    </row>
    <row r="4" ht="48.75" customHeight="1" spans="1:7">
      <c r="A4" s="355" t="s">
        <v>3</v>
      </c>
      <c r="B4" s="355" t="s">
        <v>4</v>
      </c>
      <c r="C4" s="355" t="s">
        <v>5</v>
      </c>
      <c r="D4" s="355" t="s">
        <v>6</v>
      </c>
      <c r="E4" s="356" t="s">
        <v>7</v>
      </c>
      <c r="F4" s="355" t="s">
        <v>8</v>
      </c>
      <c r="G4" s="355" t="s">
        <v>9</v>
      </c>
    </row>
    <row r="5" ht="22" customHeight="1" spans="1:7">
      <c r="A5" s="357" t="s">
        <v>10</v>
      </c>
      <c r="B5" s="358">
        <f>SUM(B6:B15)</f>
        <v>2398000</v>
      </c>
      <c r="C5" s="358">
        <f>SUM(C6:C15)</f>
        <v>2398000</v>
      </c>
      <c r="D5" s="359">
        <v>2421941</v>
      </c>
      <c r="E5" s="360">
        <f t="shared" ref="E5:E8" si="0">D5/C5</f>
        <v>1.00998373644704</v>
      </c>
      <c r="F5" s="361">
        <v>2205086.462244</v>
      </c>
      <c r="G5" s="362">
        <f t="shared" ref="G5:G8" si="1">D5/F5-1</f>
        <v>0.0983428729299434</v>
      </c>
    </row>
    <row r="6" ht="22" customHeight="1" spans="1:7">
      <c r="A6" s="363" t="s">
        <v>11</v>
      </c>
      <c r="B6" s="364">
        <f>911000+30000</f>
        <v>941000</v>
      </c>
      <c r="C6" s="364">
        <f>911000+30000</f>
        <v>941000</v>
      </c>
      <c r="D6" s="365">
        <v>865709</v>
      </c>
      <c r="E6" s="366">
        <f t="shared" si="0"/>
        <v>0.919988310308183</v>
      </c>
      <c r="F6" s="365">
        <v>844446.972103</v>
      </c>
      <c r="G6" s="367">
        <f t="shared" si="1"/>
        <v>0.0251786418797255</v>
      </c>
    </row>
    <row r="7" ht="22" customHeight="1" spans="1:7">
      <c r="A7" s="363" t="s">
        <v>12</v>
      </c>
      <c r="B7" s="364">
        <f>278000+10000</f>
        <v>288000</v>
      </c>
      <c r="C7" s="364">
        <f>278000+10000</f>
        <v>288000</v>
      </c>
      <c r="D7" s="365">
        <v>269490</v>
      </c>
      <c r="E7" s="366">
        <f t="shared" si="0"/>
        <v>0.935729166666667</v>
      </c>
      <c r="F7" s="365">
        <v>274599.657416</v>
      </c>
      <c r="G7" s="367">
        <f t="shared" si="1"/>
        <v>-0.0186076612916497</v>
      </c>
    </row>
    <row r="8" ht="22" customHeight="1" spans="1:7">
      <c r="A8" s="363" t="s">
        <v>13</v>
      </c>
      <c r="B8" s="364">
        <v>445000</v>
      </c>
      <c r="C8" s="364">
        <v>445000</v>
      </c>
      <c r="D8" s="365">
        <v>449112</v>
      </c>
      <c r="E8" s="366">
        <f t="shared" si="0"/>
        <v>1.0092404494382</v>
      </c>
      <c r="F8" s="365">
        <v>417882.28787</v>
      </c>
      <c r="G8" s="367">
        <f t="shared" si="1"/>
        <v>0.0747332754618097</v>
      </c>
    </row>
    <row r="9" ht="22" customHeight="1" spans="1:7">
      <c r="A9" s="363" t="s">
        <v>14</v>
      </c>
      <c r="B9" s="364"/>
      <c r="C9" s="364"/>
      <c r="D9" s="365">
        <v>390</v>
      </c>
      <c r="E9" s="366"/>
      <c r="F9" s="365"/>
      <c r="G9" s="367"/>
    </row>
    <row r="10" ht="22" customHeight="1" spans="1:7">
      <c r="A10" s="363" t="s">
        <v>15</v>
      </c>
      <c r="B10" s="364">
        <v>54000</v>
      </c>
      <c r="C10" s="364">
        <v>54000</v>
      </c>
      <c r="D10" s="365">
        <v>63075</v>
      </c>
      <c r="E10" s="366">
        <f t="shared" ref="E10:E16" si="2">D10/C10</f>
        <v>1.16805555555556</v>
      </c>
      <c r="F10" s="365">
        <v>50686.186193</v>
      </c>
      <c r="G10" s="367">
        <f t="shared" ref="G10:G16" si="3">D10/F10-1</f>
        <v>0.244421897513192</v>
      </c>
    </row>
    <row r="11" ht="22" customHeight="1" spans="1:7">
      <c r="A11" s="363" t="s">
        <v>16</v>
      </c>
      <c r="B11" s="364">
        <v>236000</v>
      </c>
      <c r="C11" s="364">
        <v>236000</v>
      </c>
      <c r="D11" s="365">
        <v>269022</v>
      </c>
      <c r="E11" s="366">
        <f t="shared" si="2"/>
        <v>1.13992372881356</v>
      </c>
      <c r="F11" s="365">
        <v>219937.844966</v>
      </c>
      <c r="G11" s="367">
        <f t="shared" si="3"/>
        <v>0.223172847044982</v>
      </c>
    </row>
    <row r="12" ht="22" customHeight="1" spans="1:7">
      <c r="A12" s="363" t="s">
        <v>17</v>
      </c>
      <c r="B12" s="364">
        <v>151000</v>
      </c>
      <c r="C12" s="364">
        <v>151000</v>
      </c>
      <c r="D12" s="365">
        <v>210317</v>
      </c>
      <c r="E12" s="366">
        <f t="shared" si="2"/>
        <v>1.39282781456954</v>
      </c>
      <c r="F12" s="365">
        <v>139826.902322</v>
      </c>
      <c r="G12" s="367">
        <f t="shared" si="3"/>
        <v>0.504124002659174</v>
      </c>
    </row>
    <row r="13" ht="22" customHeight="1" spans="1:7">
      <c r="A13" s="363" t="s">
        <v>18</v>
      </c>
      <c r="B13" s="364">
        <f>217000+4000</f>
        <v>221000</v>
      </c>
      <c r="C13" s="364">
        <f>217000+4000</f>
        <v>221000</v>
      </c>
      <c r="D13" s="365">
        <v>233008</v>
      </c>
      <c r="E13" s="366">
        <f t="shared" si="2"/>
        <v>1.05433484162896</v>
      </c>
      <c r="F13" s="365">
        <v>193853.749597</v>
      </c>
      <c r="G13" s="367">
        <f t="shared" si="3"/>
        <v>0.201978297992158</v>
      </c>
    </row>
    <row r="14" ht="22" customHeight="1" spans="1:7">
      <c r="A14" s="363" t="s">
        <v>19</v>
      </c>
      <c r="B14" s="364">
        <v>51000</v>
      </c>
      <c r="C14" s="364">
        <v>51000</v>
      </c>
      <c r="D14" s="365">
        <v>49492</v>
      </c>
      <c r="E14" s="366">
        <f t="shared" si="2"/>
        <v>0.97043137254902</v>
      </c>
      <c r="F14" s="365">
        <v>47288.593373</v>
      </c>
      <c r="G14" s="367">
        <f t="shared" si="3"/>
        <v>0.0465948862048</v>
      </c>
    </row>
    <row r="15" ht="22" customHeight="1" spans="1:7">
      <c r="A15" s="363" t="s">
        <v>20</v>
      </c>
      <c r="B15" s="364">
        <v>11000</v>
      </c>
      <c r="C15" s="364">
        <v>11000</v>
      </c>
      <c r="D15" s="365">
        <v>12326</v>
      </c>
      <c r="E15" s="366">
        <f t="shared" si="2"/>
        <v>1.12054545454545</v>
      </c>
      <c r="F15" s="365">
        <v>16564.268404</v>
      </c>
      <c r="G15" s="367">
        <f t="shared" si="3"/>
        <v>-0.255868131367427</v>
      </c>
    </row>
    <row r="16" ht="22" customHeight="1" spans="1:7">
      <c r="A16" s="357" t="s">
        <v>21</v>
      </c>
      <c r="B16" s="368">
        <f>SUM(B17:B24)</f>
        <v>89000</v>
      </c>
      <c r="C16" s="368">
        <f>SUM(C17:C24)</f>
        <v>89000</v>
      </c>
      <c r="D16" s="369">
        <f>SUM(D17:D24)</f>
        <v>124590</v>
      </c>
      <c r="E16" s="360">
        <f t="shared" si="2"/>
        <v>1.39988764044944</v>
      </c>
      <c r="F16" s="369">
        <v>162677.676812</v>
      </c>
      <c r="G16" s="362">
        <f t="shared" si="3"/>
        <v>-0.234129707028066</v>
      </c>
    </row>
    <row r="17" ht="27" customHeight="1" spans="1:7">
      <c r="A17" s="363" t="s">
        <v>22</v>
      </c>
      <c r="B17" s="364"/>
      <c r="C17" s="364"/>
      <c r="D17" s="370">
        <v>126</v>
      </c>
      <c r="E17" s="366"/>
      <c r="F17" s="370"/>
      <c r="G17" s="367"/>
    </row>
    <row r="18" ht="27" customHeight="1" spans="1:7">
      <c r="A18" s="363" t="s">
        <v>23</v>
      </c>
      <c r="B18" s="364">
        <v>15000</v>
      </c>
      <c r="C18" s="364">
        <v>15000</v>
      </c>
      <c r="D18" s="365">
        <v>16026</v>
      </c>
      <c r="E18" s="366">
        <f t="shared" ref="E18:E21" si="4">D18/C18</f>
        <v>1.0684</v>
      </c>
      <c r="F18" s="365">
        <v>16833.627982</v>
      </c>
      <c r="G18" s="367">
        <f t="shared" ref="G18:G21" si="5">D18/F18-1</f>
        <v>-0.0479770601360318</v>
      </c>
    </row>
    <row r="19" ht="27" customHeight="1" spans="1:7">
      <c r="A19" s="363" t="s">
        <v>24</v>
      </c>
      <c r="B19" s="364">
        <v>11000</v>
      </c>
      <c r="C19" s="364">
        <v>11000</v>
      </c>
      <c r="D19" s="365">
        <v>15887</v>
      </c>
      <c r="E19" s="366">
        <f t="shared" si="4"/>
        <v>1.44427272727273</v>
      </c>
      <c r="F19" s="365">
        <v>22693.362016</v>
      </c>
      <c r="G19" s="367">
        <f t="shared" si="5"/>
        <v>-0.299927441830839</v>
      </c>
    </row>
    <row r="20" ht="27" customHeight="1" spans="1:7">
      <c r="A20" s="371" t="s">
        <v>25</v>
      </c>
      <c r="B20" s="364"/>
      <c r="C20" s="364"/>
      <c r="D20" s="370"/>
      <c r="E20" s="366"/>
      <c r="F20" s="370"/>
      <c r="G20" s="367"/>
    </row>
    <row r="21" ht="47.25" customHeight="1" spans="1:7">
      <c r="A21" s="371" t="s">
        <v>26</v>
      </c>
      <c r="B21" s="364">
        <v>37000</v>
      </c>
      <c r="C21" s="364">
        <v>37000</v>
      </c>
      <c r="D21" s="372">
        <v>18189</v>
      </c>
      <c r="E21" s="366">
        <f t="shared" si="4"/>
        <v>0.491594594594595</v>
      </c>
      <c r="F21" s="372">
        <v>63277.578628</v>
      </c>
      <c r="G21" s="367">
        <f t="shared" si="5"/>
        <v>-0.712552212104534</v>
      </c>
    </row>
    <row r="22" ht="25" customHeight="1" spans="1:7">
      <c r="A22" s="371" t="s">
        <v>27</v>
      </c>
      <c r="B22" s="364"/>
      <c r="C22" s="364"/>
      <c r="D22" s="372">
        <v>40</v>
      </c>
      <c r="E22" s="366"/>
      <c r="F22" s="372"/>
      <c r="G22" s="367"/>
    </row>
    <row r="23" ht="27.75" customHeight="1" spans="1:7">
      <c r="A23" s="371" t="s">
        <v>28</v>
      </c>
      <c r="B23" s="364">
        <v>7000</v>
      </c>
      <c r="C23" s="364">
        <v>7000</v>
      </c>
      <c r="D23" s="372">
        <v>14917</v>
      </c>
      <c r="E23" s="366">
        <f t="shared" ref="E23:E26" si="6">D23/C23</f>
        <v>2.131</v>
      </c>
      <c r="F23" s="372">
        <v>14591.792186</v>
      </c>
      <c r="G23" s="367">
        <f t="shared" ref="G23:G32" si="7">D23/F23-1</f>
        <v>0.0222870371133723</v>
      </c>
    </row>
    <row r="24" ht="27.75" customHeight="1" spans="1:7">
      <c r="A24" s="363" t="s">
        <v>29</v>
      </c>
      <c r="B24" s="364">
        <v>19000</v>
      </c>
      <c r="C24" s="364">
        <v>19000</v>
      </c>
      <c r="D24" s="365">
        <v>59405</v>
      </c>
      <c r="E24" s="366">
        <f t="shared" si="6"/>
        <v>3.12657894736842</v>
      </c>
      <c r="F24" s="365">
        <v>45281.316</v>
      </c>
      <c r="G24" s="367">
        <f t="shared" si="7"/>
        <v>0.311909751032854</v>
      </c>
    </row>
    <row r="25" ht="29.25" customHeight="1" spans="1:7">
      <c r="A25" s="357" t="s">
        <v>30</v>
      </c>
      <c r="B25" s="358">
        <f>B5+B16</f>
        <v>2487000</v>
      </c>
      <c r="C25" s="358">
        <f>C5+C16</f>
        <v>2487000</v>
      </c>
      <c r="D25" s="373">
        <f>D5+D16</f>
        <v>2546531</v>
      </c>
      <c r="E25" s="360">
        <f t="shared" si="6"/>
        <v>1.02393687173301</v>
      </c>
      <c r="F25" s="373">
        <v>2367764.139056</v>
      </c>
      <c r="G25" s="362">
        <f t="shared" si="7"/>
        <v>0.0755002823107509</v>
      </c>
    </row>
    <row r="26" ht="30" customHeight="1" spans="1:7">
      <c r="A26" s="363" t="s">
        <v>31</v>
      </c>
      <c r="B26" s="374">
        <v>63604</v>
      </c>
      <c r="C26" s="374">
        <v>63604</v>
      </c>
      <c r="D26" s="374">
        <v>63604</v>
      </c>
      <c r="E26" s="366">
        <f t="shared" si="6"/>
        <v>1</v>
      </c>
      <c r="F26" s="375">
        <v>63604</v>
      </c>
      <c r="G26" s="367">
        <f t="shared" si="7"/>
        <v>0</v>
      </c>
    </row>
    <row r="27" ht="33" customHeight="1" spans="1:7">
      <c r="A27" s="363" t="s">
        <v>32</v>
      </c>
      <c r="B27" s="374">
        <v>520517.2748448</v>
      </c>
      <c r="C27" s="374">
        <v>520517.2748448</v>
      </c>
      <c r="D27" s="375">
        <v>847948</v>
      </c>
      <c r="E27" s="366">
        <f t="shared" ref="E27:E32" si="8">D27/C27</f>
        <v>1.62904871937791</v>
      </c>
      <c r="F27" s="375">
        <v>697219</v>
      </c>
      <c r="G27" s="367">
        <f t="shared" si="7"/>
        <v>0.21618601902702</v>
      </c>
    </row>
    <row r="28" ht="27.75" customHeight="1" spans="1:7">
      <c r="A28" s="363" t="s">
        <v>33</v>
      </c>
      <c r="B28" s="374">
        <v>7126</v>
      </c>
      <c r="C28" s="374">
        <v>7126</v>
      </c>
      <c r="D28" s="375">
        <v>7126</v>
      </c>
      <c r="E28" s="366">
        <f t="shared" si="8"/>
        <v>1</v>
      </c>
      <c r="F28" s="375">
        <v>141901</v>
      </c>
      <c r="G28" s="367">
        <f t="shared" si="7"/>
        <v>-0.949781890191049</v>
      </c>
    </row>
    <row r="29" ht="28.5" customHeight="1" spans="1:7">
      <c r="A29" s="363" t="s">
        <v>34</v>
      </c>
      <c r="B29" s="374">
        <f>355360+2554</f>
        <v>357914</v>
      </c>
      <c r="C29" s="374">
        <f>355360+2554</f>
        <v>357914</v>
      </c>
      <c r="D29" s="375">
        <v>442655</v>
      </c>
      <c r="E29" s="366">
        <f t="shared" si="8"/>
        <v>1.2367635800779</v>
      </c>
      <c r="F29" s="375">
        <v>228248</v>
      </c>
      <c r="G29" s="367">
        <f t="shared" si="7"/>
        <v>0.939359819144089</v>
      </c>
    </row>
    <row r="30" ht="28.5" customHeight="1" spans="1:7">
      <c r="A30" s="363" t="s">
        <v>35</v>
      </c>
      <c r="B30" s="374">
        <f>420000-2554</f>
        <v>417446</v>
      </c>
      <c r="C30" s="374">
        <f>420000-2554</f>
        <v>417446</v>
      </c>
      <c r="D30" s="374">
        <f>420000-2554</f>
        <v>417446</v>
      </c>
      <c r="E30" s="366">
        <f t="shared" si="8"/>
        <v>1</v>
      </c>
      <c r="F30" s="375">
        <v>1042248</v>
      </c>
      <c r="G30" s="367">
        <f t="shared" si="7"/>
        <v>-0.599475364788419</v>
      </c>
    </row>
    <row r="31" ht="29.25" customHeight="1" spans="1:7">
      <c r="A31" s="357" t="s">
        <v>36</v>
      </c>
      <c r="B31" s="373">
        <f t="shared" ref="B31:D31" si="9">B26+B27+B28+B29+B30</f>
        <v>1366607.2748448</v>
      </c>
      <c r="C31" s="373">
        <f t="shared" si="9"/>
        <v>1366607.2748448</v>
      </c>
      <c r="D31" s="373">
        <f t="shared" si="9"/>
        <v>1778779</v>
      </c>
      <c r="E31" s="360">
        <f t="shared" si="8"/>
        <v>1.30160217404229</v>
      </c>
      <c r="F31" s="373">
        <v>2173220</v>
      </c>
      <c r="G31" s="362">
        <f t="shared" si="7"/>
        <v>-0.181500722430311</v>
      </c>
    </row>
    <row r="32" ht="28.5" customHeight="1" spans="1:7">
      <c r="A32" s="357" t="s">
        <v>37</v>
      </c>
      <c r="B32" s="373">
        <f t="shared" ref="B32:D32" si="10">B25+B31</f>
        <v>3853607.2748448</v>
      </c>
      <c r="C32" s="373">
        <f t="shared" si="10"/>
        <v>3853607.2748448</v>
      </c>
      <c r="D32" s="373">
        <f t="shared" si="10"/>
        <v>4325310</v>
      </c>
      <c r="E32" s="360">
        <f t="shared" si="8"/>
        <v>1.12240549996735</v>
      </c>
      <c r="F32" s="373">
        <v>4540984.139056</v>
      </c>
      <c r="G32" s="362">
        <f t="shared" si="7"/>
        <v>-0.0474950214428266</v>
      </c>
    </row>
  </sheetData>
  <mergeCells count="1">
    <mergeCell ref="A2:G2"/>
  </mergeCells>
  <printOptions horizontalCentered="1"/>
  <pageMargins left="0.314583333333333" right="0.314583333333333" top="0.590277777777778" bottom="0.432638888888889" header="0.511805555555556" footer="0.393055555555556"/>
  <pageSetup paperSize="9" fitToHeight="0"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C12" sqref="C12"/>
    </sheetView>
  </sheetViews>
  <sheetFormatPr defaultColWidth="9" defaultRowHeight="13.5" outlineLevelCol="6"/>
  <cols>
    <col min="1" max="1" width="33.9083333333333" style="106" customWidth="1"/>
    <col min="2" max="2" width="13.8333333333333" style="106" customWidth="1"/>
    <col min="3" max="3" width="12.45" style="106" customWidth="1"/>
    <col min="4" max="4" width="15.2166666666667" style="106" customWidth="1"/>
    <col min="5" max="5" width="14.0083333333333" style="106" customWidth="1"/>
    <col min="6" max="6" width="15.7416666666667" style="106" customWidth="1"/>
    <col min="7" max="7" width="20.4416666666667" style="106" customWidth="1"/>
    <col min="8" max="253" width="9" style="106"/>
    <col min="254" max="254" width="22.0916666666667" style="106" customWidth="1"/>
    <col min="255" max="255" width="8.90833333333333" style="106" customWidth="1"/>
    <col min="256" max="257" width="9.09166666666667" style="106" customWidth="1"/>
    <col min="258" max="258" width="21.9083333333333" style="106" customWidth="1"/>
    <col min="259" max="259" width="9.45" style="106" customWidth="1"/>
    <col min="260" max="260" width="8.45" style="106" customWidth="1"/>
    <col min="261" max="261" width="13.2666666666667" style="106" customWidth="1"/>
    <col min="262" max="262" width="15.45" style="106" customWidth="1"/>
    <col min="263" max="509" width="9" style="106"/>
    <col min="510" max="510" width="22.0916666666667" style="106" customWidth="1"/>
    <col min="511" max="511" width="8.90833333333333" style="106" customWidth="1"/>
    <col min="512" max="513" width="9.09166666666667" style="106" customWidth="1"/>
    <col min="514" max="514" width="21.9083333333333" style="106" customWidth="1"/>
    <col min="515" max="515" width="9.45" style="106" customWidth="1"/>
    <col min="516" max="516" width="8.45" style="106" customWidth="1"/>
    <col min="517" max="517" width="13.2666666666667" style="106" customWidth="1"/>
    <col min="518" max="518" width="15.45" style="106" customWidth="1"/>
    <col min="519" max="765" width="9" style="106"/>
    <col min="766" max="766" width="22.0916666666667" style="106" customWidth="1"/>
    <col min="767" max="767" width="8.90833333333333" style="106" customWidth="1"/>
    <col min="768" max="769" width="9.09166666666667" style="106" customWidth="1"/>
    <col min="770" max="770" width="21.9083333333333" style="106" customWidth="1"/>
    <col min="771" max="771" width="9.45" style="106" customWidth="1"/>
    <col min="772" max="772" width="8.45" style="106" customWidth="1"/>
    <col min="773" max="773" width="13.2666666666667" style="106" customWidth="1"/>
    <col min="774" max="774" width="15.45" style="106" customWidth="1"/>
    <col min="775" max="1021" width="9" style="106"/>
    <col min="1022" max="1022" width="22.0916666666667" style="106" customWidth="1"/>
    <col min="1023" max="1023" width="8.90833333333333" style="106" customWidth="1"/>
    <col min="1024" max="1025" width="9.09166666666667" style="106" customWidth="1"/>
    <col min="1026" max="1026" width="21.9083333333333" style="106" customWidth="1"/>
    <col min="1027" max="1027" width="9.45" style="106" customWidth="1"/>
    <col min="1028" max="1028" width="8.45" style="106" customWidth="1"/>
    <col min="1029" max="1029" width="13.2666666666667" style="106" customWidth="1"/>
    <col min="1030" max="1030" width="15.45" style="106" customWidth="1"/>
    <col min="1031" max="1277" width="9" style="106"/>
    <col min="1278" max="1278" width="22.0916666666667" style="106" customWidth="1"/>
    <col min="1279" max="1279" width="8.90833333333333" style="106" customWidth="1"/>
    <col min="1280" max="1281" width="9.09166666666667" style="106" customWidth="1"/>
    <col min="1282" max="1282" width="21.9083333333333" style="106" customWidth="1"/>
    <col min="1283" max="1283" width="9.45" style="106" customWidth="1"/>
    <col min="1284" max="1284" width="8.45" style="106" customWidth="1"/>
    <col min="1285" max="1285" width="13.2666666666667" style="106" customWidth="1"/>
    <col min="1286" max="1286" width="15.45" style="106" customWidth="1"/>
    <col min="1287" max="1533" width="9" style="106"/>
    <col min="1534" max="1534" width="22.0916666666667" style="106" customWidth="1"/>
    <col min="1535" max="1535" width="8.90833333333333" style="106" customWidth="1"/>
    <col min="1536" max="1537" width="9.09166666666667" style="106" customWidth="1"/>
    <col min="1538" max="1538" width="21.9083333333333" style="106" customWidth="1"/>
    <col min="1539" max="1539" width="9.45" style="106" customWidth="1"/>
    <col min="1540" max="1540" width="8.45" style="106" customWidth="1"/>
    <col min="1541" max="1541" width="13.2666666666667" style="106" customWidth="1"/>
    <col min="1542" max="1542" width="15.45" style="106" customWidth="1"/>
    <col min="1543" max="1789" width="9" style="106"/>
    <col min="1790" max="1790" width="22.0916666666667" style="106" customWidth="1"/>
    <col min="1791" max="1791" width="8.90833333333333" style="106" customWidth="1"/>
    <col min="1792" max="1793" width="9.09166666666667" style="106" customWidth="1"/>
    <col min="1794" max="1794" width="21.9083333333333" style="106" customWidth="1"/>
    <col min="1795" max="1795" width="9.45" style="106" customWidth="1"/>
    <col min="1796" max="1796" width="8.45" style="106" customWidth="1"/>
    <col min="1797" max="1797" width="13.2666666666667" style="106" customWidth="1"/>
    <col min="1798" max="1798" width="15.45" style="106" customWidth="1"/>
    <col min="1799" max="2045" width="9" style="106"/>
    <col min="2046" max="2046" width="22.0916666666667" style="106" customWidth="1"/>
    <col min="2047" max="2047" width="8.90833333333333" style="106" customWidth="1"/>
    <col min="2048" max="2049" width="9.09166666666667" style="106" customWidth="1"/>
    <col min="2050" max="2050" width="21.9083333333333" style="106" customWidth="1"/>
    <col min="2051" max="2051" width="9.45" style="106" customWidth="1"/>
    <col min="2052" max="2052" width="8.45" style="106" customWidth="1"/>
    <col min="2053" max="2053" width="13.2666666666667" style="106" customWidth="1"/>
    <col min="2054" max="2054" width="15.45" style="106" customWidth="1"/>
    <col min="2055" max="2301" width="9" style="106"/>
    <col min="2302" max="2302" width="22.0916666666667" style="106" customWidth="1"/>
    <col min="2303" max="2303" width="8.90833333333333" style="106" customWidth="1"/>
    <col min="2304" max="2305" width="9.09166666666667" style="106" customWidth="1"/>
    <col min="2306" max="2306" width="21.9083333333333" style="106" customWidth="1"/>
    <col min="2307" max="2307" width="9.45" style="106" customWidth="1"/>
    <col min="2308" max="2308" width="8.45" style="106" customWidth="1"/>
    <col min="2309" max="2309" width="13.2666666666667" style="106" customWidth="1"/>
    <col min="2310" max="2310" width="15.45" style="106" customWidth="1"/>
    <col min="2311" max="2557" width="9" style="106"/>
    <col min="2558" max="2558" width="22.0916666666667" style="106" customWidth="1"/>
    <col min="2559" max="2559" width="8.90833333333333" style="106" customWidth="1"/>
    <col min="2560" max="2561" width="9.09166666666667" style="106" customWidth="1"/>
    <col min="2562" max="2562" width="21.9083333333333" style="106" customWidth="1"/>
    <col min="2563" max="2563" width="9.45" style="106" customWidth="1"/>
    <col min="2564" max="2564" width="8.45" style="106" customWidth="1"/>
    <col min="2565" max="2565" width="13.2666666666667" style="106" customWidth="1"/>
    <col min="2566" max="2566" width="15.45" style="106" customWidth="1"/>
    <col min="2567" max="2813" width="9" style="106"/>
    <col min="2814" max="2814" width="22.0916666666667" style="106" customWidth="1"/>
    <col min="2815" max="2815" width="8.90833333333333" style="106" customWidth="1"/>
    <col min="2816" max="2817" width="9.09166666666667" style="106" customWidth="1"/>
    <col min="2818" max="2818" width="21.9083333333333" style="106" customWidth="1"/>
    <col min="2819" max="2819" width="9.45" style="106" customWidth="1"/>
    <col min="2820" max="2820" width="8.45" style="106" customWidth="1"/>
    <col min="2821" max="2821" width="13.2666666666667" style="106" customWidth="1"/>
    <col min="2822" max="2822" width="15.45" style="106" customWidth="1"/>
    <col min="2823" max="3069" width="9" style="106"/>
    <col min="3070" max="3070" width="22.0916666666667" style="106" customWidth="1"/>
    <col min="3071" max="3071" width="8.90833333333333" style="106" customWidth="1"/>
    <col min="3072" max="3073" width="9.09166666666667" style="106" customWidth="1"/>
    <col min="3074" max="3074" width="21.9083333333333" style="106" customWidth="1"/>
    <col min="3075" max="3075" width="9.45" style="106" customWidth="1"/>
    <col min="3076" max="3076" width="8.45" style="106" customWidth="1"/>
    <col min="3077" max="3077" width="13.2666666666667" style="106" customWidth="1"/>
    <col min="3078" max="3078" width="15.45" style="106" customWidth="1"/>
    <col min="3079" max="3325" width="9" style="106"/>
    <col min="3326" max="3326" width="22.0916666666667" style="106" customWidth="1"/>
    <col min="3327" max="3327" width="8.90833333333333" style="106" customWidth="1"/>
    <col min="3328" max="3329" width="9.09166666666667" style="106" customWidth="1"/>
    <col min="3330" max="3330" width="21.9083333333333" style="106" customWidth="1"/>
    <col min="3331" max="3331" width="9.45" style="106" customWidth="1"/>
    <col min="3332" max="3332" width="8.45" style="106" customWidth="1"/>
    <col min="3333" max="3333" width="13.2666666666667" style="106" customWidth="1"/>
    <col min="3334" max="3334" width="15.45" style="106" customWidth="1"/>
    <col min="3335" max="3581" width="9" style="106"/>
    <col min="3582" max="3582" width="22.0916666666667" style="106" customWidth="1"/>
    <col min="3583" max="3583" width="8.90833333333333" style="106" customWidth="1"/>
    <col min="3584" max="3585" width="9.09166666666667" style="106" customWidth="1"/>
    <col min="3586" max="3586" width="21.9083333333333" style="106" customWidth="1"/>
    <col min="3587" max="3587" width="9.45" style="106" customWidth="1"/>
    <col min="3588" max="3588" width="8.45" style="106" customWidth="1"/>
    <col min="3589" max="3589" width="13.2666666666667" style="106" customWidth="1"/>
    <col min="3590" max="3590" width="15.45" style="106" customWidth="1"/>
    <col min="3591" max="3837" width="9" style="106"/>
    <col min="3838" max="3838" width="22.0916666666667" style="106" customWidth="1"/>
    <col min="3839" max="3839" width="8.90833333333333" style="106" customWidth="1"/>
    <col min="3840" max="3841" width="9.09166666666667" style="106" customWidth="1"/>
    <col min="3842" max="3842" width="21.9083333333333" style="106" customWidth="1"/>
    <col min="3843" max="3843" width="9.45" style="106" customWidth="1"/>
    <col min="3844" max="3844" width="8.45" style="106" customWidth="1"/>
    <col min="3845" max="3845" width="13.2666666666667" style="106" customWidth="1"/>
    <col min="3846" max="3846" width="15.45" style="106" customWidth="1"/>
    <col min="3847" max="4093" width="9" style="106"/>
    <col min="4094" max="4094" width="22.0916666666667" style="106" customWidth="1"/>
    <col min="4095" max="4095" width="8.90833333333333" style="106" customWidth="1"/>
    <col min="4096" max="4097" width="9.09166666666667" style="106" customWidth="1"/>
    <col min="4098" max="4098" width="21.9083333333333" style="106" customWidth="1"/>
    <col min="4099" max="4099" width="9.45" style="106" customWidth="1"/>
    <col min="4100" max="4100" width="8.45" style="106" customWidth="1"/>
    <col min="4101" max="4101" width="13.2666666666667" style="106" customWidth="1"/>
    <col min="4102" max="4102" width="15.45" style="106" customWidth="1"/>
    <col min="4103" max="4349" width="9" style="106"/>
    <col min="4350" max="4350" width="22.0916666666667" style="106" customWidth="1"/>
    <col min="4351" max="4351" width="8.90833333333333" style="106" customWidth="1"/>
    <col min="4352" max="4353" width="9.09166666666667" style="106" customWidth="1"/>
    <col min="4354" max="4354" width="21.9083333333333" style="106" customWidth="1"/>
    <col min="4355" max="4355" width="9.45" style="106" customWidth="1"/>
    <col min="4356" max="4356" width="8.45" style="106" customWidth="1"/>
    <col min="4357" max="4357" width="13.2666666666667" style="106" customWidth="1"/>
    <col min="4358" max="4358" width="15.45" style="106" customWidth="1"/>
    <col min="4359" max="4605" width="9" style="106"/>
    <col min="4606" max="4606" width="22.0916666666667" style="106" customWidth="1"/>
    <col min="4607" max="4607" width="8.90833333333333" style="106" customWidth="1"/>
    <col min="4608" max="4609" width="9.09166666666667" style="106" customWidth="1"/>
    <col min="4610" max="4610" width="21.9083333333333" style="106" customWidth="1"/>
    <col min="4611" max="4611" width="9.45" style="106" customWidth="1"/>
    <col min="4612" max="4612" width="8.45" style="106" customWidth="1"/>
    <col min="4613" max="4613" width="13.2666666666667" style="106" customWidth="1"/>
    <col min="4614" max="4614" width="15.45" style="106" customWidth="1"/>
    <col min="4615" max="4861" width="9" style="106"/>
    <col min="4862" max="4862" width="22.0916666666667" style="106" customWidth="1"/>
    <col min="4863" max="4863" width="8.90833333333333" style="106" customWidth="1"/>
    <col min="4864" max="4865" width="9.09166666666667" style="106" customWidth="1"/>
    <col min="4866" max="4866" width="21.9083333333333" style="106" customWidth="1"/>
    <col min="4867" max="4867" width="9.45" style="106" customWidth="1"/>
    <col min="4868" max="4868" width="8.45" style="106" customWidth="1"/>
    <col min="4869" max="4869" width="13.2666666666667" style="106" customWidth="1"/>
    <col min="4870" max="4870" width="15.45" style="106" customWidth="1"/>
    <col min="4871" max="5117" width="9" style="106"/>
    <col min="5118" max="5118" width="22.0916666666667" style="106" customWidth="1"/>
    <col min="5119" max="5119" width="8.90833333333333" style="106" customWidth="1"/>
    <col min="5120" max="5121" width="9.09166666666667" style="106" customWidth="1"/>
    <col min="5122" max="5122" width="21.9083333333333" style="106" customWidth="1"/>
    <col min="5123" max="5123" width="9.45" style="106" customWidth="1"/>
    <col min="5124" max="5124" width="8.45" style="106" customWidth="1"/>
    <col min="5125" max="5125" width="13.2666666666667" style="106" customWidth="1"/>
    <col min="5126" max="5126" width="15.45" style="106" customWidth="1"/>
    <col min="5127" max="5373" width="9" style="106"/>
    <col min="5374" max="5374" width="22.0916666666667" style="106" customWidth="1"/>
    <col min="5375" max="5375" width="8.90833333333333" style="106" customWidth="1"/>
    <col min="5376" max="5377" width="9.09166666666667" style="106" customWidth="1"/>
    <col min="5378" max="5378" width="21.9083333333333" style="106" customWidth="1"/>
    <col min="5379" max="5379" width="9.45" style="106" customWidth="1"/>
    <col min="5380" max="5380" width="8.45" style="106" customWidth="1"/>
    <col min="5381" max="5381" width="13.2666666666667" style="106" customWidth="1"/>
    <col min="5382" max="5382" width="15.45" style="106" customWidth="1"/>
    <col min="5383" max="5629" width="9" style="106"/>
    <col min="5630" max="5630" width="22.0916666666667" style="106" customWidth="1"/>
    <col min="5631" max="5631" width="8.90833333333333" style="106" customWidth="1"/>
    <col min="5632" max="5633" width="9.09166666666667" style="106" customWidth="1"/>
    <col min="5634" max="5634" width="21.9083333333333" style="106" customWidth="1"/>
    <col min="5635" max="5635" width="9.45" style="106" customWidth="1"/>
    <col min="5636" max="5636" width="8.45" style="106" customWidth="1"/>
    <col min="5637" max="5637" width="13.2666666666667" style="106" customWidth="1"/>
    <col min="5638" max="5638" width="15.45" style="106" customWidth="1"/>
    <col min="5639" max="5885" width="9" style="106"/>
    <col min="5886" max="5886" width="22.0916666666667" style="106" customWidth="1"/>
    <col min="5887" max="5887" width="8.90833333333333" style="106" customWidth="1"/>
    <col min="5888" max="5889" width="9.09166666666667" style="106" customWidth="1"/>
    <col min="5890" max="5890" width="21.9083333333333" style="106" customWidth="1"/>
    <col min="5891" max="5891" width="9.45" style="106" customWidth="1"/>
    <col min="5892" max="5892" width="8.45" style="106" customWidth="1"/>
    <col min="5893" max="5893" width="13.2666666666667" style="106" customWidth="1"/>
    <col min="5894" max="5894" width="15.45" style="106" customWidth="1"/>
    <col min="5895" max="6141" width="9" style="106"/>
    <col min="6142" max="6142" width="22.0916666666667" style="106" customWidth="1"/>
    <col min="6143" max="6143" width="8.90833333333333" style="106" customWidth="1"/>
    <col min="6144" max="6145" width="9.09166666666667" style="106" customWidth="1"/>
    <col min="6146" max="6146" width="21.9083333333333" style="106" customWidth="1"/>
    <col min="6147" max="6147" width="9.45" style="106" customWidth="1"/>
    <col min="6148" max="6148" width="8.45" style="106" customWidth="1"/>
    <col min="6149" max="6149" width="13.2666666666667" style="106" customWidth="1"/>
    <col min="6150" max="6150" width="15.45" style="106" customWidth="1"/>
    <col min="6151" max="6397" width="9" style="106"/>
    <col min="6398" max="6398" width="22.0916666666667" style="106" customWidth="1"/>
    <col min="6399" max="6399" width="8.90833333333333" style="106" customWidth="1"/>
    <col min="6400" max="6401" width="9.09166666666667" style="106" customWidth="1"/>
    <col min="6402" max="6402" width="21.9083333333333" style="106" customWidth="1"/>
    <col min="6403" max="6403" width="9.45" style="106" customWidth="1"/>
    <col min="6404" max="6404" width="8.45" style="106" customWidth="1"/>
    <col min="6405" max="6405" width="13.2666666666667" style="106" customWidth="1"/>
    <col min="6406" max="6406" width="15.45" style="106" customWidth="1"/>
    <col min="6407" max="6653" width="9" style="106"/>
    <col min="6654" max="6654" width="22.0916666666667" style="106" customWidth="1"/>
    <col min="6655" max="6655" width="8.90833333333333" style="106" customWidth="1"/>
    <col min="6656" max="6657" width="9.09166666666667" style="106" customWidth="1"/>
    <col min="6658" max="6658" width="21.9083333333333" style="106" customWidth="1"/>
    <col min="6659" max="6659" width="9.45" style="106" customWidth="1"/>
    <col min="6660" max="6660" width="8.45" style="106" customWidth="1"/>
    <col min="6661" max="6661" width="13.2666666666667" style="106" customWidth="1"/>
    <col min="6662" max="6662" width="15.45" style="106" customWidth="1"/>
    <col min="6663" max="6909" width="9" style="106"/>
    <col min="6910" max="6910" width="22.0916666666667" style="106" customWidth="1"/>
    <col min="6911" max="6911" width="8.90833333333333" style="106" customWidth="1"/>
    <col min="6912" max="6913" width="9.09166666666667" style="106" customWidth="1"/>
    <col min="6914" max="6914" width="21.9083333333333" style="106" customWidth="1"/>
    <col min="6915" max="6915" width="9.45" style="106" customWidth="1"/>
    <col min="6916" max="6916" width="8.45" style="106" customWidth="1"/>
    <col min="6917" max="6917" width="13.2666666666667" style="106" customWidth="1"/>
    <col min="6918" max="6918" width="15.45" style="106" customWidth="1"/>
    <col min="6919" max="7165" width="9" style="106"/>
    <col min="7166" max="7166" width="22.0916666666667" style="106" customWidth="1"/>
    <col min="7167" max="7167" width="8.90833333333333" style="106" customWidth="1"/>
    <col min="7168" max="7169" width="9.09166666666667" style="106" customWidth="1"/>
    <col min="7170" max="7170" width="21.9083333333333" style="106" customWidth="1"/>
    <col min="7171" max="7171" width="9.45" style="106" customWidth="1"/>
    <col min="7172" max="7172" width="8.45" style="106" customWidth="1"/>
    <col min="7173" max="7173" width="13.2666666666667" style="106" customWidth="1"/>
    <col min="7174" max="7174" width="15.45" style="106" customWidth="1"/>
    <col min="7175" max="7421" width="9" style="106"/>
    <col min="7422" max="7422" width="22.0916666666667" style="106" customWidth="1"/>
    <col min="7423" max="7423" width="8.90833333333333" style="106" customWidth="1"/>
    <col min="7424" max="7425" width="9.09166666666667" style="106" customWidth="1"/>
    <col min="7426" max="7426" width="21.9083333333333" style="106" customWidth="1"/>
    <col min="7427" max="7427" width="9.45" style="106" customWidth="1"/>
    <col min="7428" max="7428" width="8.45" style="106" customWidth="1"/>
    <col min="7429" max="7429" width="13.2666666666667" style="106" customWidth="1"/>
    <col min="7430" max="7430" width="15.45" style="106" customWidth="1"/>
    <col min="7431" max="7677" width="9" style="106"/>
    <col min="7678" max="7678" width="22.0916666666667" style="106" customWidth="1"/>
    <col min="7679" max="7679" width="8.90833333333333" style="106" customWidth="1"/>
    <col min="7680" max="7681" width="9.09166666666667" style="106" customWidth="1"/>
    <col min="7682" max="7682" width="21.9083333333333" style="106" customWidth="1"/>
    <col min="7683" max="7683" width="9.45" style="106" customWidth="1"/>
    <col min="7684" max="7684" width="8.45" style="106" customWidth="1"/>
    <col min="7685" max="7685" width="13.2666666666667" style="106" customWidth="1"/>
    <col min="7686" max="7686" width="15.45" style="106" customWidth="1"/>
    <col min="7687" max="7933" width="9" style="106"/>
    <col min="7934" max="7934" width="22.0916666666667" style="106" customWidth="1"/>
    <col min="7935" max="7935" width="8.90833333333333" style="106" customWidth="1"/>
    <col min="7936" max="7937" width="9.09166666666667" style="106" customWidth="1"/>
    <col min="7938" max="7938" width="21.9083333333333" style="106" customWidth="1"/>
    <col min="7939" max="7939" width="9.45" style="106" customWidth="1"/>
    <col min="7940" max="7940" width="8.45" style="106" customWidth="1"/>
    <col min="7941" max="7941" width="13.2666666666667" style="106" customWidth="1"/>
    <col min="7942" max="7942" width="15.45" style="106" customWidth="1"/>
    <col min="7943" max="8189" width="9" style="106"/>
    <col min="8190" max="8190" width="22.0916666666667" style="106" customWidth="1"/>
    <col min="8191" max="8191" width="8.90833333333333" style="106" customWidth="1"/>
    <col min="8192" max="8193" width="9.09166666666667" style="106" customWidth="1"/>
    <col min="8194" max="8194" width="21.9083333333333" style="106" customWidth="1"/>
    <col min="8195" max="8195" width="9.45" style="106" customWidth="1"/>
    <col min="8196" max="8196" width="8.45" style="106" customWidth="1"/>
    <col min="8197" max="8197" width="13.2666666666667" style="106" customWidth="1"/>
    <col min="8198" max="8198" width="15.45" style="106" customWidth="1"/>
    <col min="8199" max="8445" width="9" style="106"/>
    <col min="8446" max="8446" width="22.0916666666667" style="106" customWidth="1"/>
    <col min="8447" max="8447" width="8.90833333333333" style="106" customWidth="1"/>
    <col min="8448" max="8449" width="9.09166666666667" style="106" customWidth="1"/>
    <col min="8450" max="8450" width="21.9083333333333" style="106" customWidth="1"/>
    <col min="8451" max="8451" width="9.45" style="106" customWidth="1"/>
    <col min="8452" max="8452" width="8.45" style="106" customWidth="1"/>
    <col min="8453" max="8453" width="13.2666666666667" style="106" customWidth="1"/>
    <col min="8454" max="8454" width="15.45" style="106" customWidth="1"/>
    <col min="8455" max="8701" width="9" style="106"/>
    <col min="8702" max="8702" width="22.0916666666667" style="106" customWidth="1"/>
    <col min="8703" max="8703" width="8.90833333333333" style="106" customWidth="1"/>
    <col min="8704" max="8705" width="9.09166666666667" style="106" customWidth="1"/>
    <col min="8706" max="8706" width="21.9083333333333" style="106" customWidth="1"/>
    <col min="8707" max="8707" width="9.45" style="106" customWidth="1"/>
    <col min="8708" max="8708" width="8.45" style="106" customWidth="1"/>
    <col min="8709" max="8709" width="13.2666666666667" style="106" customWidth="1"/>
    <col min="8710" max="8710" width="15.45" style="106" customWidth="1"/>
    <col min="8711" max="8957" width="9" style="106"/>
    <col min="8958" max="8958" width="22.0916666666667" style="106" customWidth="1"/>
    <col min="8959" max="8959" width="8.90833333333333" style="106" customWidth="1"/>
    <col min="8960" max="8961" width="9.09166666666667" style="106" customWidth="1"/>
    <col min="8962" max="8962" width="21.9083333333333" style="106" customWidth="1"/>
    <col min="8963" max="8963" width="9.45" style="106" customWidth="1"/>
    <col min="8964" max="8964" width="8.45" style="106" customWidth="1"/>
    <col min="8965" max="8965" width="13.2666666666667" style="106" customWidth="1"/>
    <col min="8966" max="8966" width="15.45" style="106" customWidth="1"/>
    <col min="8967" max="9213" width="9" style="106"/>
    <col min="9214" max="9214" width="22.0916666666667" style="106" customWidth="1"/>
    <col min="9215" max="9215" width="8.90833333333333" style="106" customWidth="1"/>
    <col min="9216" max="9217" width="9.09166666666667" style="106" customWidth="1"/>
    <col min="9218" max="9218" width="21.9083333333333" style="106" customWidth="1"/>
    <col min="9219" max="9219" width="9.45" style="106" customWidth="1"/>
    <col min="9220" max="9220" width="8.45" style="106" customWidth="1"/>
    <col min="9221" max="9221" width="13.2666666666667" style="106" customWidth="1"/>
    <col min="9222" max="9222" width="15.45" style="106" customWidth="1"/>
    <col min="9223" max="9469" width="9" style="106"/>
    <col min="9470" max="9470" width="22.0916666666667" style="106" customWidth="1"/>
    <col min="9471" max="9471" width="8.90833333333333" style="106" customWidth="1"/>
    <col min="9472" max="9473" width="9.09166666666667" style="106" customWidth="1"/>
    <col min="9474" max="9474" width="21.9083333333333" style="106" customWidth="1"/>
    <col min="9475" max="9475" width="9.45" style="106" customWidth="1"/>
    <col min="9476" max="9476" width="8.45" style="106" customWidth="1"/>
    <col min="9477" max="9477" width="13.2666666666667" style="106" customWidth="1"/>
    <col min="9478" max="9478" width="15.45" style="106" customWidth="1"/>
    <col min="9479" max="9725" width="9" style="106"/>
    <col min="9726" max="9726" width="22.0916666666667" style="106" customWidth="1"/>
    <col min="9727" max="9727" width="8.90833333333333" style="106" customWidth="1"/>
    <col min="9728" max="9729" width="9.09166666666667" style="106" customWidth="1"/>
    <col min="9730" max="9730" width="21.9083333333333" style="106" customWidth="1"/>
    <col min="9731" max="9731" width="9.45" style="106" customWidth="1"/>
    <col min="9732" max="9732" width="8.45" style="106" customWidth="1"/>
    <col min="9733" max="9733" width="13.2666666666667" style="106" customWidth="1"/>
    <col min="9734" max="9734" width="15.45" style="106" customWidth="1"/>
    <col min="9735" max="9981" width="9" style="106"/>
    <col min="9982" max="9982" width="22.0916666666667" style="106" customWidth="1"/>
    <col min="9983" max="9983" width="8.90833333333333" style="106" customWidth="1"/>
    <col min="9984" max="9985" width="9.09166666666667" style="106" customWidth="1"/>
    <col min="9986" max="9986" width="21.9083333333333" style="106" customWidth="1"/>
    <col min="9987" max="9987" width="9.45" style="106" customWidth="1"/>
    <col min="9988" max="9988" width="8.45" style="106" customWidth="1"/>
    <col min="9989" max="9989" width="13.2666666666667" style="106" customWidth="1"/>
    <col min="9990" max="9990" width="15.45" style="106" customWidth="1"/>
    <col min="9991" max="10237" width="9" style="106"/>
    <col min="10238" max="10238" width="22.0916666666667" style="106" customWidth="1"/>
    <col min="10239" max="10239" width="8.90833333333333" style="106" customWidth="1"/>
    <col min="10240" max="10241" width="9.09166666666667" style="106" customWidth="1"/>
    <col min="10242" max="10242" width="21.9083333333333" style="106" customWidth="1"/>
    <col min="10243" max="10243" width="9.45" style="106" customWidth="1"/>
    <col min="10244" max="10244" width="8.45" style="106" customWidth="1"/>
    <col min="10245" max="10245" width="13.2666666666667" style="106" customWidth="1"/>
    <col min="10246" max="10246" width="15.45" style="106" customWidth="1"/>
    <col min="10247" max="10493" width="9" style="106"/>
    <col min="10494" max="10494" width="22.0916666666667" style="106" customWidth="1"/>
    <col min="10495" max="10495" width="8.90833333333333" style="106" customWidth="1"/>
    <col min="10496" max="10497" width="9.09166666666667" style="106" customWidth="1"/>
    <col min="10498" max="10498" width="21.9083333333333" style="106" customWidth="1"/>
    <col min="10499" max="10499" width="9.45" style="106" customWidth="1"/>
    <col min="10500" max="10500" width="8.45" style="106" customWidth="1"/>
    <col min="10501" max="10501" width="13.2666666666667" style="106" customWidth="1"/>
    <col min="10502" max="10502" width="15.45" style="106" customWidth="1"/>
    <col min="10503" max="10749" width="9" style="106"/>
    <col min="10750" max="10750" width="22.0916666666667" style="106" customWidth="1"/>
    <col min="10751" max="10751" width="8.90833333333333" style="106" customWidth="1"/>
    <col min="10752" max="10753" width="9.09166666666667" style="106" customWidth="1"/>
    <col min="10754" max="10754" width="21.9083333333333" style="106" customWidth="1"/>
    <col min="10755" max="10755" width="9.45" style="106" customWidth="1"/>
    <col min="10756" max="10756" width="8.45" style="106" customWidth="1"/>
    <col min="10757" max="10757" width="13.2666666666667" style="106" customWidth="1"/>
    <col min="10758" max="10758" width="15.45" style="106" customWidth="1"/>
    <col min="10759" max="11005" width="9" style="106"/>
    <col min="11006" max="11006" width="22.0916666666667" style="106" customWidth="1"/>
    <col min="11007" max="11007" width="8.90833333333333" style="106" customWidth="1"/>
    <col min="11008" max="11009" width="9.09166666666667" style="106" customWidth="1"/>
    <col min="11010" max="11010" width="21.9083333333333" style="106" customWidth="1"/>
    <col min="11011" max="11011" width="9.45" style="106" customWidth="1"/>
    <col min="11012" max="11012" width="8.45" style="106" customWidth="1"/>
    <col min="11013" max="11013" width="13.2666666666667" style="106" customWidth="1"/>
    <col min="11014" max="11014" width="15.45" style="106" customWidth="1"/>
    <col min="11015" max="11261" width="9" style="106"/>
    <col min="11262" max="11262" width="22.0916666666667" style="106" customWidth="1"/>
    <col min="11263" max="11263" width="8.90833333333333" style="106" customWidth="1"/>
    <col min="11264" max="11265" width="9.09166666666667" style="106" customWidth="1"/>
    <col min="11266" max="11266" width="21.9083333333333" style="106" customWidth="1"/>
    <col min="11267" max="11267" width="9.45" style="106" customWidth="1"/>
    <col min="11268" max="11268" width="8.45" style="106" customWidth="1"/>
    <col min="11269" max="11269" width="13.2666666666667" style="106" customWidth="1"/>
    <col min="11270" max="11270" width="15.45" style="106" customWidth="1"/>
    <col min="11271" max="11517" width="9" style="106"/>
    <col min="11518" max="11518" width="22.0916666666667" style="106" customWidth="1"/>
    <col min="11519" max="11519" width="8.90833333333333" style="106" customWidth="1"/>
    <col min="11520" max="11521" width="9.09166666666667" style="106" customWidth="1"/>
    <col min="11522" max="11522" width="21.9083333333333" style="106" customWidth="1"/>
    <col min="11523" max="11523" width="9.45" style="106" customWidth="1"/>
    <col min="11524" max="11524" width="8.45" style="106" customWidth="1"/>
    <col min="11525" max="11525" width="13.2666666666667" style="106" customWidth="1"/>
    <col min="11526" max="11526" width="15.45" style="106" customWidth="1"/>
    <col min="11527" max="11773" width="9" style="106"/>
    <col min="11774" max="11774" width="22.0916666666667" style="106" customWidth="1"/>
    <col min="11775" max="11775" width="8.90833333333333" style="106" customWidth="1"/>
    <col min="11776" max="11777" width="9.09166666666667" style="106" customWidth="1"/>
    <col min="11778" max="11778" width="21.9083333333333" style="106" customWidth="1"/>
    <col min="11779" max="11779" width="9.45" style="106" customWidth="1"/>
    <col min="11780" max="11780" width="8.45" style="106" customWidth="1"/>
    <col min="11781" max="11781" width="13.2666666666667" style="106" customWidth="1"/>
    <col min="11782" max="11782" width="15.45" style="106" customWidth="1"/>
    <col min="11783" max="12029" width="9" style="106"/>
    <col min="12030" max="12030" width="22.0916666666667" style="106" customWidth="1"/>
    <col min="12031" max="12031" width="8.90833333333333" style="106" customWidth="1"/>
    <col min="12032" max="12033" width="9.09166666666667" style="106" customWidth="1"/>
    <col min="12034" max="12034" width="21.9083333333333" style="106" customWidth="1"/>
    <col min="12035" max="12035" width="9.45" style="106" customWidth="1"/>
    <col min="12036" max="12036" width="8.45" style="106" customWidth="1"/>
    <col min="12037" max="12037" width="13.2666666666667" style="106" customWidth="1"/>
    <col min="12038" max="12038" width="15.45" style="106" customWidth="1"/>
    <col min="12039" max="12285" width="9" style="106"/>
    <col min="12286" max="12286" width="22.0916666666667" style="106" customWidth="1"/>
    <col min="12287" max="12287" width="8.90833333333333" style="106" customWidth="1"/>
    <col min="12288" max="12289" width="9.09166666666667" style="106" customWidth="1"/>
    <col min="12290" max="12290" width="21.9083333333333" style="106" customWidth="1"/>
    <col min="12291" max="12291" width="9.45" style="106" customWidth="1"/>
    <col min="12292" max="12292" width="8.45" style="106" customWidth="1"/>
    <col min="12293" max="12293" width="13.2666666666667" style="106" customWidth="1"/>
    <col min="12294" max="12294" width="15.45" style="106" customWidth="1"/>
    <col min="12295" max="12541" width="9" style="106"/>
    <col min="12542" max="12542" width="22.0916666666667" style="106" customWidth="1"/>
    <col min="12543" max="12543" width="8.90833333333333" style="106" customWidth="1"/>
    <col min="12544" max="12545" width="9.09166666666667" style="106" customWidth="1"/>
    <col min="12546" max="12546" width="21.9083333333333" style="106" customWidth="1"/>
    <col min="12547" max="12547" width="9.45" style="106" customWidth="1"/>
    <col min="12548" max="12548" width="8.45" style="106" customWidth="1"/>
    <col min="12549" max="12549" width="13.2666666666667" style="106" customWidth="1"/>
    <col min="12550" max="12550" width="15.45" style="106" customWidth="1"/>
    <col min="12551" max="12797" width="9" style="106"/>
    <col min="12798" max="12798" width="22.0916666666667" style="106" customWidth="1"/>
    <col min="12799" max="12799" width="8.90833333333333" style="106" customWidth="1"/>
    <col min="12800" max="12801" width="9.09166666666667" style="106" customWidth="1"/>
    <col min="12802" max="12802" width="21.9083333333333" style="106" customWidth="1"/>
    <col min="12803" max="12803" width="9.45" style="106" customWidth="1"/>
    <col min="12804" max="12804" width="8.45" style="106" customWidth="1"/>
    <col min="12805" max="12805" width="13.2666666666667" style="106" customWidth="1"/>
    <col min="12806" max="12806" width="15.45" style="106" customWidth="1"/>
    <col min="12807" max="13053" width="9" style="106"/>
    <col min="13054" max="13054" width="22.0916666666667" style="106" customWidth="1"/>
    <col min="13055" max="13055" width="8.90833333333333" style="106" customWidth="1"/>
    <col min="13056" max="13057" width="9.09166666666667" style="106" customWidth="1"/>
    <col min="13058" max="13058" width="21.9083333333333" style="106" customWidth="1"/>
    <col min="13059" max="13059" width="9.45" style="106" customWidth="1"/>
    <col min="13060" max="13060" width="8.45" style="106" customWidth="1"/>
    <col min="13061" max="13061" width="13.2666666666667" style="106" customWidth="1"/>
    <col min="13062" max="13062" width="15.45" style="106" customWidth="1"/>
    <col min="13063" max="13309" width="9" style="106"/>
    <col min="13310" max="13310" width="22.0916666666667" style="106" customWidth="1"/>
    <col min="13311" max="13311" width="8.90833333333333" style="106" customWidth="1"/>
    <col min="13312" max="13313" width="9.09166666666667" style="106" customWidth="1"/>
    <col min="13314" max="13314" width="21.9083333333333" style="106" customWidth="1"/>
    <col min="13315" max="13315" width="9.45" style="106" customWidth="1"/>
    <col min="13316" max="13316" width="8.45" style="106" customWidth="1"/>
    <col min="13317" max="13317" width="13.2666666666667" style="106" customWidth="1"/>
    <col min="13318" max="13318" width="15.45" style="106" customWidth="1"/>
    <col min="13319" max="13565" width="9" style="106"/>
    <col min="13566" max="13566" width="22.0916666666667" style="106" customWidth="1"/>
    <col min="13567" max="13567" width="8.90833333333333" style="106" customWidth="1"/>
    <col min="13568" max="13569" width="9.09166666666667" style="106" customWidth="1"/>
    <col min="13570" max="13570" width="21.9083333333333" style="106" customWidth="1"/>
    <col min="13571" max="13571" width="9.45" style="106" customWidth="1"/>
    <col min="13572" max="13572" width="8.45" style="106" customWidth="1"/>
    <col min="13573" max="13573" width="13.2666666666667" style="106" customWidth="1"/>
    <col min="13574" max="13574" width="15.45" style="106" customWidth="1"/>
    <col min="13575" max="13821" width="9" style="106"/>
    <col min="13822" max="13822" width="22.0916666666667" style="106" customWidth="1"/>
    <col min="13823" max="13823" width="8.90833333333333" style="106" customWidth="1"/>
    <col min="13824" max="13825" width="9.09166666666667" style="106" customWidth="1"/>
    <col min="13826" max="13826" width="21.9083333333333" style="106" customWidth="1"/>
    <col min="13827" max="13827" width="9.45" style="106" customWidth="1"/>
    <col min="13828" max="13828" width="8.45" style="106" customWidth="1"/>
    <col min="13829" max="13829" width="13.2666666666667" style="106" customWidth="1"/>
    <col min="13830" max="13830" width="15.45" style="106" customWidth="1"/>
    <col min="13831" max="14077" width="9" style="106"/>
    <col min="14078" max="14078" width="22.0916666666667" style="106" customWidth="1"/>
    <col min="14079" max="14079" width="8.90833333333333" style="106" customWidth="1"/>
    <col min="14080" max="14081" width="9.09166666666667" style="106" customWidth="1"/>
    <col min="14082" max="14082" width="21.9083333333333" style="106" customWidth="1"/>
    <col min="14083" max="14083" width="9.45" style="106" customWidth="1"/>
    <col min="14084" max="14084" width="8.45" style="106" customWidth="1"/>
    <col min="14085" max="14085" width="13.2666666666667" style="106" customWidth="1"/>
    <col min="14086" max="14086" width="15.45" style="106" customWidth="1"/>
    <col min="14087" max="14333" width="9" style="106"/>
    <col min="14334" max="14334" width="22.0916666666667" style="106" customWidth="1"/>
    <col min="14335" max="14335" width="8.90833333333333" style="106" customWidth="1"/>
    <col min="14336" max="14337" width="9.09166666666667" style="106" customWidth="1"/>
    <col min="14338" max="14338" width="21.9083333333333" style="106" customWidth="1"/>
    <col min="14339" max="14339" width="9.45" style="106" customWidth="1"/>
    <col min="14340" max="14340" width="8.45" style="106" customWidth="1"/>
    <col min="14341" max="14341" width="13.2666666666667" style="106" customWidth="1"/>
    <col min="14342" max="14342" width="15.45" style="106" customWidth="1"/>
    <col min="14343" max="14589" width="9" style="106"/>
    <col min="14590" max="14590" width="22.0916666666667" style="106" customWidth="1"/>
    <col min="14591" max="14591" width="8.90833333333333" style="106" customWidth="1"/>
    <col min="14592" max="14593" width="9.09166666666667" style="106" customWidth="1"/>
    <col min="14594" max="14594" width="21.9083333333333" style="106" customWidth="1"/>
    <col min="14595" max="14595" width="9.45" style="106" customWidth="1"/>
    <col min="14596" max="14596" width="8.45" style="106" customWidth="1"/>
    <col min="14597" max="14597" width="13.2666666666667" style="106" customWidth="1"/>
    <col min="14598" max="14598" width="15.45" style="106" customWidth="1"/>
    <col min="14599" max="14845" width="9" style="106"/>
    <col min="14846" max="14846" width="22.0916666666667" style="106" customWidth="1"/>
    <col min="14847" max="14847" width="8.90833333333333" style="106" customWidth="1"/>
    <col min="14848" max="14849" width="9.09166666666667" style="106" customWidth="1"/>
    <col min="14850" max="14850" width="21.9083333333333" style="106" customWidth="1"/>
    <col min="14851" max="14851" width="9.45" style="106" customWidth="1"/>
    <col min="14852" max="14852" width="8.45" style="106" customWidth="1"/>
    <col min="14853" max="14853" width="13.2666666666667" style="106" customWidth="1"/>
    <col min="14854" max="14854" width="15.45" style="106" customWidth="1"/>
    <col min="14855" max="15101" width="9" style="106"/>
    <col min="15102" max="15102" width="22.0916666666667" style="106" customWidth="1"/>
    <col min="15103" max="15103" width="8.90833333333333" style="106" customWidth="1"/>
    <col min="15104" max="15105" width="9.09166666666667" style="106" customWidth="1"/>
    <col min="15106" max="15106" width="21.9083333333333" style="106" customWidth="1"/>
    <col min="15107" max="15107" width="9.45" style="106" customWidth="1"/>
    <col min="15108" max="15108" width="8.45" style="106" customWidth="1"/>
    <col min="15109" max="15109" width="13.2666666666667" style="106" customWidth="1"/>
    <col min="15110" max="15110" width="15.45" style="106" customWidth="1"/>
    <col min="15111" max="15357" width="9" style="106"/>
    <col min="15358" max="15358" width="22.0916666666667" style="106" customWidth="1"/>
    <col min="15359" max="15359" width="8.90833333333333" style="106" customWidth="1"/>
    <col min="15360" max="15361" width="9.09166666666667" style="106" customWidth="1"/>
    <col min="15362" max="15362" width="21.9083333333333" style="106" customWidth="1"/>
    <col min="15363" max="15363" width="9.45" style="106" customWidth="1"/>
    <col min="15364" max="15364" width="8.45" style="106" customWidth="1"/>
    <col min="15365" max="15365" width="13.2666666666667" style="106" customWidth="1"/>
    <col min="15366" max="15366" width="15.45" style="106" customWidth="1"/>
    <col min="15367" max="15613" width="9" style="106"/>
    <col min="15614" max="15614" width="22.0916666666667" style="106" customWidth="1"/>
    <col min="15615" max="15615" width="8.90833333333333" style="106" customWidth="1"/>
    <col min="15616" max="15617" width="9.09166666666667" style="106" customWidth="1"/>
    <col min="15618" max="15618" width="21.9083333333333" style="106" customWidth="1"/>
    <col min="15619" max="15619" width="9.45" style="106" customWidth="1"/>
    <col min="15620" max="15620" width="8.45" style="106" customWidth="1"/>
    <col min="15621" max="15621" width="13.2666666666667" style="106" customWidth="1"/>
    <col min="15622" max="15622" width="15.45" style="106" customWidth="1"/>
    <col min="15623" max="15869" width="9" style="106"/>
    <col min="15870" max="15870" width="22.0916666666667" style="106" customWidth="1"/>
    <col min="15871" max="15871" width="8.90833333333333" style="106" customWidth="1"/>
    <col min="15872" max="15873" width="9.09166666666667" style="106" customWidth="1"/>
    <col min="15874" max="15874" width="21.9083333333333" style="106" customWidth="1"/>
    <col min="15875" max="15875" width="9.45" style="106" customWidth="1"/>
    <col min="15876" max="15876" width="8.45" style="106" customWidth="1"/>
    <col min="15877" max="15877" width="13.2666666666667" style="106" customWidth="1"/>
    <col min="15878" max="15878" width="15.45" style="106" customWidth="1"/>
    <col min="15879" max="16125" width="9" style="106"/>
    <col min="16126" max="16126" width="22.0916666666667" style="106" customWidth="1"/>
    <col min="16127" max="16127" width="8.90833333333333" style="106" customWidth="1"/>
    <col min="16128" max="16129" width="9.09166666666667" style="106" customWidth="1"/>
    <col min="16130" max="16130" width="21.9083333333333" style="106" customWidth="1"/>
    <col min="16131" max="16131" width="9.45" style="106" customWidth="1"/>
    <col min="16132" max="16132" width="8.45" style="106" customWidth="1"/>
    <col min="16133" max="16133" width="13.2666666666667" style="106" customWidth="1"/>
    <col min="16134" max="16134" width="15.45" style="106" customWidth="1"/>
    <col min="16135" max="16384" width="9" style="106"/>
  </cols>
  <sheetData>
    <row r="1" s="103" customFormat="1" ht="19" customHeight="1" spans="1:7">
      <c r="A1" s="103" t="s">
        <v>903</v>
      </c>
    </row>
    <row r="2" ht="29.15" customHeight="1" spans="1:7">
      <c r="A2" s="107" t="s">
        <v>904</v>
      </c>
      <c r="B2" s="107"/>
      <c r="C2" s="107"/>
      <c r="D2" s="107"/>
      <c r="E2" s="107"/>
      <c r="F2" s="107"/>
      <c r="G2" s="107"/>
    </row>
    <row r="3" ht="17.15" customHeight="1" spans="1:7">
      <c r="A3" s="108"/>
      <c r="B3" s="108"/>
      <c r="C3" s="108"/>
      <c r="D3" s="108"/>
      <c r="E3" s="108"/>
      <c r="F3" s="108"/>
      <c r="G3" s="109" t="s">
        <v>41</v>
      </c>
    </row>
    <row r="4" s="104" customFormat="1" ht="51" customHeight="1" spans="1:7">
      <c r="A4" s="110" t="s">
        <v>894</v>
      </c>
      <c r="B4" s="92" t="s">
        <v>790</v>
      </c>
      <c r="C4" s="92" t="s">
        <v>5</v>
      </c>
      <c r="D4" s="92" t="s">
        <v>6</v>
      </c>
      <c r="E4" s="111" t="s">
        <v>7</v>
      </c>
      <c r="F4" s="92" t="s">
        <v>8</v>
      </c>
      <c r="G4" s="92" t="s">
        <v>791</v>
      </c>
    </row>
    <row r="5" s="105" customFormat="1" ht="50.15" customHeight="1" spans="1:7">
      <c r="A5" s="112" t="s">
        <v>905</v>
      </c>
      <c r="B5" s="113">
        <v>5170</v>
      </c>
      <c r="C5" s="113">
        <v>5170</v>
      </c>
      <c r="D5" s="113">
        <v>5162</v>
      </c>
      <c r="E5" s="114">
        <f>D5/C5</f>
        <v>0.998452611218569</v>
      </c>
      <c r="F5" s="113">
        <v>2507</v>
      </c>
      <c r="G5" s="114">
        <f>D5/F5-1</f>
        <v>1.05903470283207</v>
      </c>
    </row>
    <row r="6" s="105" customFormat="1" ht="50.15" customHeight="1" spans="1:7">
      <c r="A6" s="112" t="s">
        <v>906</v>
      </c>
      <c r="B6" s="113"/>
      <c r="C6" s="113"/>
      <c r="D6" s="113"/>
      <c r="E6" s="114"/>
      <c r="F6" s="113">
        <v>195</v>
      </c>
      <c r="G6" s="114"/>
    </row>
    <row r="7" ht="50.15" customHeight="1" spans="1:7">
      <c r="A7" s="115" t="s">
        <v>907</v>
      </c>
      <c r="B7" s="116"/>
      <c r="C7" s="116"/>
      <c r="D7" s="116"/>
      <c r="E7" s="117"/>
      <c r="F7" s="116">
        <v>195</v>
      </c>
      <c r="G7" s="114"/>
    </row>
    <row r="8" s="105" customFormat="1" ht="50.15" customHeight="1" spans="1:7">
      <c r="A8" s="112" t="s">
        <v>908</v>
      </c>
      <c r="B8" s="113">
        <v>5000</v>
      </c>
      <c r="C8" s="113">
        <v>5000</v>
      </c>
      <c r="D8" s="113">
        <v>5000</v>
      </c>
      <c r="E8" s="114">
        <f t="shared" ref="E6:E21" si="0">D8/C8</f>
        <v>1</v>
      </c>
      <c r="F8" s="118">
        <v>550</v>
      </c>
      <c r="G8" s="114">
        <f t="shared" ref="G6:G21" si="1">D8/F8-1</f>
        <v>8.09090909090909</v>
      </c>
    </row>
    <row r="9" ht="50.15" customHeight="1" spans="1:7">
      <c r="A9" s="115" t="s">
        <v>909</v>
      </c>
      <c r="B9" s="116">
        <v>5000</v>
      </c>
      <c r="C9" s="116">
        <v>5000</v>
      </c>
      <c r="D9" s="116">
        <v>5000</v>
      </c>
      <c r="E9" s="117">
        <f t="shared" si="0"/>
        <v>1</v>
      </c>
      <c r="F9" s="119">
        <v>100</v>
      </c>
      <c r="G9" s="117">
        <f t="shared" si="1"/>
        <v>49</v>
      </c>
    </row>
    <row r="10" ht="50.15" customHeight="1" spans="1:7">
      <c r="A10" s="115" t="s">
        <v>910</v>
      </c>
      <c r="B10" s="116"/>
      <c r="C10" s="116"/>
      <c r="D10" s="116"/>
      <c r="E10" s="117"/>
      <c r="F10" s="120">
        <v>250</v>
      </c>
      <c r="G10" s="114"/>
    </row>
    <row r="11" ht="50.15" customHeight="1" spans="1:7">
      <c r="A11" s="121" t="s">
        <v>911</v>
      </c>
      <c r="B11" s="116"/>
      <c r="C11" s="116"/>
      <c r="D11" s="116"/>
      <c r="E11" s="117"/>
      <c r="F11" s="120"/>
      <c r="G11" s="114"/>
    </row>
    <row r="12" ht="50.15" customHeight="1" spans="1:7">
      <c r="A12" s="121" t="s">
        <v>912</v>
      </c>
      <c r="B12" s="116"/>
      <c r="C12" s="116"/>
      <c r="D12" s="116"/>
      <c r="E12" s="117"/>
      <c r="F12" s="120"/>
      <c r="G12" s="114"/>
    </row>
    <row r="13" ht="50.15" customHeight="1" spans="1:7">
      <c r="A13" s="115" t="s">
        <v>913</v>
      </c>
      <c r="B13" s="116"/>
      <c r="C13" s="116"/>
      <c r="D13" s="116"/>
      <c r="E13" s="117"/>
      <c r="F13" s="119">
        <v>200</v>
      </c>
      <c r="G13" s="114"/>
    </row>
    <row r="14" ht="50.15" customHeight="1" spans="1:7">
      <c r="A14" s="112" t="s">
        <v>914</v>
      </c>
      <c r="B14" s="113">
        <v>170</v>
      </c>
      <c r="C14" s="113">
        <v>170</v>
      </c>
      <c r="D14" s="118">
        <v>162</v>
      </c>
      <c r="E14" s="114">
        <f t="shared" si="0"/>
        <v>0.952941176470588</v>
      </c>
      <c r="F14" s="118">
        <v>1762</v>
      </c>
      <c r="G14" s="114">
        <f t="shared" si="1"/>
        <v>-0.908059023836549</v>
      </c>
    </row>
    <row r="15" ht="53.25" customHeight="1" spans="1:7">
      <c r="A15" s="121" t="s">
        <v>915</v>
      </c>
      <c r="B15" s="116">
        <v>170</v>
      </c>
      <c r="C15" s="116">
        <v>170</v>
      </c>
      <c r="D15" s="120">
        <v>162</v>
      </c>
      <c r="E15" s="117">
        <f t="shared" si="0"/>
        <v>0.952941176470588</v>
      </c>
      <c r="F15" s="120">
        <v>1762</v>
      </c>
      <c r="G15" s="117">
        <f t="shared" si="1"/>
        <v>-0.908059023836549</v>
      </c>
    </row>
    <row r="16" ht="43.5" customHeight="1" spans="1:7">
      <c r="A16" s="112" t="s">
        <v>916</v>
      </c>
      <c r="B16" s="113">
        <v>5170</v>
      </c>
      <c r="C16" s="113">
        <v>5170</v>
      </c>
      <c r="D16" s="118">
        <v>5162</v>
      </c>
      <c r="E16" s="114">
        <f t="shared" si="0"/>
        <v>0.998452611218569</v>
      </c>
      <c r="F16" s="118">
        <v>2507</v>
      </c>
      <c r="G16" s="114">
        <f t="shared" si="1"/>
        <v>1.05903470283207</v>
      </c>
    </row>
    <row r="17" ht="39.75" customHeight="1" spans="1:7">
      <c r="A17" s="121" t="s">
        <v>917</v>
      </c>
      <c r="B17" s="116">
        <v>2418</v>
      </c>
      <c r="C17" s="116">
        <v>2418</v>
      </c>
      <c r="D17" s="122">
        <v>4118</v>
      </c>
      <c r="E17" s="117">
        <f t="shared" si="0"/>
        <v>1.70306038047974</v>
      </c>
      <c r="F17" s="120">
        <v>1341</v>
      </c>
      <c r="G17" s="117">
        <f t="shared" si="1"/>
        <v>2.07084265473527</v>
      </c>
    </row>
    <row r="18" ht="42" customHeight="1" spans="1:7">
      <c r="A18" s="121" t="s">
        <v>918</v>
      </c>
      <c r="B18" s="116">
        <v>2418</v>
      </c>
      <c r="C18" s="116">
        <v>2418</v>
      </c>
      <c r="D18" s="122">
        <v>4118</v>
      </c>
      <c r="E18" s="117">
        <f t="shared" si="0"/>
        <v>1.70306038047974</v>
      </c>
      <c r="F18" s="120">
        <v>1341</v>
      </c>
      <c r="G18" s="117">
        <f t="shared" si="1"/>
        <v>2.07084265473527</v>
      </c>
    </row>
    <row r="19" ht="32.25" customHeight="1" spans="1:7">
      <c r="A19" s="123" t="s">
        <v>919</v>
      </c>
      <c r="B19" s="118">
        <v>7588</v>
      </c>
      <c r="C19" s="118">
        <v>7588</v>
      </c>
      <c r="D19" s="118">
        <v>9280</v>
      </c>
      <c r="E19" s="114">
        <f t="shared" si="0"/>
        <v>1.22298365840801</v>
      </c>
      <c r="F19" s="118">
        <v>3848</v>
      </c>
      <c r="G19" s="114">
        <f t="shared" si="1"/>
        <v>1.41164241164241</v>
      </c>
    </row>
    <row r="20" ht="30.75" customHeight="1" spans="1:7">
      <c r="A20" s="123" t="s">
        <v>920</v>
      </c>
      <c r="B20" s="118">
        <v>472</v>
      </c>
      <c r="C20" s="118">
        <v>472</v>
      </c>
      <c r="D20" s="118">
        <v>4447</v>
      </c>
      <c r="E20" s="114">
        <f t="shared" si="0"/>
        <v>9.42161016949153</v>
      </c>
      <c r="F20" s="118">
        <v>2492</v>
      </c>
      <c r="G20" s="114">
        <f t="shared" si="1"/>
        <v>0.784510433386838</v>
      </c>
    </row>
    <row r="21" ht="30.75" customHeight="1" spans="1:7">
      <c r="A21" s="124" t="s">
        <v>846</v>
      </c>
      <c r="B21" s="118">
        <v>8060</v>
      </c>
      <c r="C21" s="118">
        <v>8060</v>
      </c>
      <c r="D21" s="118">
        <v>13727</v>
      </c>
      <c r="E21" s="114">
        <f t="shared" si="0"/>
        <v>1.7031017369727</v>
      </c>
      <c r="F21" s="118">
        <v>6340</v>
      </c>
      <c r="G21" s="114">
        <f t="shared" si="1"/>
        <v>1.16514195583596</v>
      </c>
    </row>
    <row r="22" ht="16" customHeight="1"/>
    <row r="23" ht="16" customHeight="1"/>
    <row r="24" ht="16" customHeight="1"/>
    <row r="25" ht="16" customHeight="1"/>
  </sheetData>
  <mergeCells count="2">
    <mergeCell ref="A2:G2"/>
    <mergeCell ref="A3:B3"/>
  </mergeCells>
  <printOptions horizontalCentered="1"/>
  <pageMargins left="0.314583333333333" right="0.314583333333333" top="0.590277777777778" bottom="0.432638888888889" header="0.511805555555556" footer="0.393055555555556"/>
  <pageSetup paperSize="9" fitToHeight="0" orientation="landscape" horizontalDpi="6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C12" sqref="C12"/>
    </sheetView>
  </sheetViews>
  <sheetFormatPr defaultColWidth="9" defaultRowHeight="15.75" outlineLevelCol="6"/>
  <cols>
    <col min="1" max="1" width="34" style="86" customWidth="1"/>
    <col min="2" max="2" width="16.25" style="86" customWidth="1"/>
    <col min="3" max="3" width="18.5" style="86" customWidth="1"/>
    <col min="4" max="4" width="13.375" style="86" customWidth="1"/>
    <col min="5" max="5" width="15.75" style="86" customWidth="1"/>
    <col min="6" max="6" width="14.375" style="86" customWidth="1"/>
    <col min="7" max="7" width="14.75" style="86" customWidth="1"/>
    <col min="8" max="256" width="9" style="86"/>
    <col min="257" max="257" width="22.3666666666667" style="86" customWidth="1"/>
    <col min="258" max="263" width="9.725" style="86" customWidth="1"/>
    <col min="264" max="512" width="9" style="86"/>
    <col min="513" max="513" width="22.3666666666667" style="86" customWidth="1"/>
    <col min="514" max="519" width="9.725" style="86" customWidth="1"/>
    <col min="520" max="768" width="9" style="86"/>
    <col min="769" max="769" width="22.3666666666667" style="86" customWidth="1"/>
    <col min="770" max="775" width="9.725" style="86" customWidth="1"/>
    <col min="776" max="1024" width="9" style="86"/>
    <col min="1025" max="1025" width="22.3666666666667" style="86" customWidth="1"/>
    <col min="1026" max="1031" width="9.725" style="86" customWidth="1"/>
    <col min="1032" max="1280" width="9" style="86"/>
    <col min="1281" max="1281" width="22.3666666666667" style="86" customWidth="1"/>
    <col min="1282" max="1287" width="9.725" style="86" customWidth="1"/>
    <col min="1288" max="1536" width="9" style="86"/>
    <col min="1537" max="1537" width="22.3666666666667" style="86" customWidth="1"/>
    <col min="1538" max="1543" width="9.725" style="86" customWidth="1"/>
    <col min="1544" max="1792" width="9" style="86"/>
    <col min="1793" max="1793" width="22.3666666666667" style="86" customWidth="1"/>
    <col min="1794" max="1799" width="9.725" style="86" customWidth="1"/>
    <col min="1800" max="2048" width="9" style="86"/>
    <col min="2049" max="2049" width="22.3666666666667" style="86" customWidth="1"/>
    <col min="2050" max="2055" width="9.725" style="86" customWidth="1"/>
    <col min="2056" max="2304" width="9" style="86"/>
    <col min="2305" max="2305" width="22.3666666666667" style="86" customWidth="1"/>
    <col min="2306" max="2311" width="9.725" style="86" customWidth="1"/>
    <col min="2312" max="2560" width="9" style="86"/>
    <col min="2561" max="2561" width="22.3666666666667" style="86" customWidth="1"/>
    <col min="2562" max="2567" width="9.725" style="86" customWidth="1"/>
    <col min="2568" max="2816" width="9" style="86"/>
    <col min="2817" max="2817" width="22.3666666666667" style="86" customWidth="1"/>
    <col min="2818" max="2823" width="9.725" style="86" customWidth="1"/>
    <col min="2824" max="3072" width="9" style="86"/>
    <col min="3073" max="3073" width="22.3666666666667" style="86" customWidth="1"/>
    <col min="3074" max="3079" width="9.725" style="86" customWidth="1"/>
    <col min="3080" max="3328" width="9" style="86"/>
    <col min="3329" max="3329" width="22.3666666666667" style="86" customWidth="1"/>
    <col min="3330" max="3335" width="9.725" style="86" customWidth="1"/>
    <col min="3336" max="3584" width="9" style="86"/>
    <col min="3585" max="3585" width="22.3666666666667" style="86" customWidth="1"/>
    <col min="3586" max="3591" width="9.725" style="86" customWidth="1"/>
    <col min="3592" max="3840" width="9" style="86"/>
    <col min="3841" max="3841" width="22.3666666666667" style="86" customWidth="1"/>
    <col min="3842" max="3847" width="9.725" style="86" customWidth="1"/>
    <col min="3848" max="4096" width="9" style="86"/>
    <col min="4097" max="4097" width="22.3666666666667" style="86" customWidth="1"/>
    <col min="4098" max="4103" width="9.725" style="86" customWidth="1"/>
    <col min="4104" max="4352" width="9" style="86"/>
    <col min="4353" max="4353" width="22.3666666666667" style="86" customWidth="1"/>
    <col min="4354" max="4359" width="9.725" style="86" customWidth="1"/>
    <col min="4360" max="4608" width="9" style="86"/>
    <col min="4609" max="4609" width="22.3666666666667" style="86" customWidth="1"/>
    <col min="4610" max="4615" width="9.725" style="86" customWidth="1"/>
    <col min="4616" max="4864" width="9" style="86"/>
    <col min="4865" max="4865" width="22.3666666666667" style="86" customWidth="1"/>
    <col min="4866" max="4871" width="9.725" style="86" customWidth="1"/>
    <col min="4872" max="5120" width="9" style="86"/>
    <col min="5121" max="5121" width="22.3666666666667" style="86" customWidth="1"/>
    <col min="5122" max="5127" width="9.725" style="86" customWidth="1"/>
    <col min="5128" max="5376" width="9" style="86"/>
    <col min="5377" max="5377" width="22.3666666666667" style="86" customWidth="1"/>
    <col min="5378" max="5383" width="9.725" style="86" customWidth="1"/>
    <col min="5384" max="5632" width="9" style="86"/>
    <col min="5633" max="5633" width="22.3666666666667" style="86" customWidth="1"/>
    <col min="5634" max="5639" width="9.725" style="86" customWidth="1"/>
    <col min="5640" max="5888" width="9" style="86"/>
    <col min="5889" max="5889" width="22.3666666666667" style="86" customWidth="1"/>
    <col min="5890" max="5895" width="9.725" style="86" customWidth="1"/>
    <col min="5896" max="6144" width="9" style="86"/>
    <col min="6145" max="6145" width="22.3666666666667" style="86" customWidth="1"/>
    <col min="6146" max="6151" width="9.725" style="86" customWidth="1"/>
    <col min="6152" max="6400" width="9" style="86"/>
    <col min="6401" max="6401" width="22.3666666666667" style="86" customWidth="1"/>
    <col min="6402" max="6407" width="9.725" style="86" customWidth="1"/>
    <col min="6408" max="6656" width="9" style="86"/>
    <col min="6657" max="6657" width="22.3666666666667" style="86" customWidth="1"/>
    <col min="6658" max="6663" width="9.725" style="86" customWidth="1"/>
    <col min="6664" max="6912" width="9" style="86"/>
    <col min="6913" max="6913" width="22.3666666666667" style="86" customWidth="1"/>
    <col min="6914" max="6919" width="9.725" style="86" customWidth="1"/>
    <col min="6920" max="7168" width="9" style="86"/>
    <col min="7169" max="7169" width="22.3666666666667" style="86" customWidth="1"/>
    <col min="7170" max="7175" width="9.725" style="86" customWidth="1"/>
    <col min="7176" max="7424" width="9" style="86"/>
    <col min="7425" max="7425" width="22.3666666666667" style="86" customWidth="1"/>
    <col min="7426" max="7431" width="9.725" style="86" customWidth="1"/>
    <col min="7432" max="7680" width="9" style="86"/>
    <col min="7681" max="7681" width="22.3666666666667" style="86" customWidth="1"/>
    <col min="7682" max="7687" width="9.725" style="86" customWidth="1"/>
    <col min="7688" max="7936" width="9" style="86"/>
    <col min="7937" max="7937" width="22.3666666666667" style="86" customWidth="1"/>
    <col min="7938" max="7943" width="9.725" style="86" customWidth="1"/>
    <col min="7944" max="8192" width="9" style="86"/>
    <col min="8193" max="8193" width="22.3666666666667" style="86" customWidth="1"/>
    <col min="8194" max="8199" width="9.725" style="86" customWidth="1"/>
    <col min="8200" max="8448" width="9" style="86"/>
    <col min="8449" max="8449" width="22.3666666666667" style="86" customWidth="1"/>
    <col min="8450" max="8455" width="9.725" style="86" customWidth="1"/>
    <col min="8456" max="8704" width="9" style="86"/>
    <col min="8705" max="8705" width="22.3666666666667" style="86" customWidth="1"/>
    <col min="8706" max="8711" width="9.725" style="86" customWidth="1"/>
    <col min="8712" max="8960" width="9" style="86"/>
    <col min="8961" max="8961" width="22.3666666666667" style="86" customWidth="1"/>
    <col min="8962" max="8967" width="9.725" style="86" customWidth="1"/>
    <col min="8968" max="9216" width="9" style="86"/>
    <col min="9217" max="9217" width="22.3666666666667" style="86" customWidth="1"/>
    <col min="9218" max="9223" width="9.725" style="86" customWidth="1"/>
    <col min="9224" max="9472" width="9" style="86"/>
    <col min="9473" max="9473" width="22.3666666666667" style="86" customWidth="1"/>
    <col min="9474" max="9479" width="9.725" style="86" customWidth="1"/>
    <col min="9480" max="9728" width="9" style="86"/>
    <col min="9729" max="9729" width="22.3666666666667" style="86" customWidth="1"/>
    <col min="9730" max="9735" width="9.725" style="86" customWidth="1"/>
    <col min="9736" max="9984" width="9" style="86"/>
    <col min="9985" max="9985" width="22.3666666666667" style="86" customWidth="1"/>
    <col min="9986" max="9991" width="9.725" style="86" customWidth="1"/>
    <col min="9992" max="10240" width="9" style="86"/>
    <col min="10241" max="10241" width="22.3666666666667" style="86" customWidth="1"/>
    <col min="10242" max="10247" width="9.725" style="86" customWidth="1"/>
    <col min="10248" max="10496" width="9" style="86"/>
    <col min="10497" max="10497" width="22.3666666666667" style="86" customWidth="1"/>
    <col min="10498" max="10503" width="9.725" style="86" customWidth="1"/>
    <col min="10504" max="10752" width="9" style="86"/>
    <col min="10753" max="10753" width="22.3666666666667" style="86" customWidth="1"/>
    <col min="10754" max="10759" width="9.725" style="86" customWidth="1"/>
    <col min="10760" max="11008" width="9" style="86"/>
    <col min="11009" max="11009" width="22.3666666666667" style="86" customWidth="1"/>
    <col min="11010" max="11015" width="9.725" style="86" customWidth="1"/>
    <col min="11016" max="11264" width="9" style="86"/>
    <col min="11265" max="11265" width="22.3666666666667" style="86" customWidth="1"/>
    <col min="11266" max="11271" width="9.725" style="86" customWidth="1"/>
    <col min="11272" max="11520" width="9" style="86"/>
    <col min="11521" max="11521" width="22.3666666666667" style="86" customWidth="1"/>
    <col min="11522" max="11527" width="9.725" style="86" customWidth="1"/>
    <col min="11528" max="11776" width="9" style="86"/>
    <col min="11777" max="11777" width="22.3666666666667" style="86" customWidth="1"/>
    <col min="11778" max="11783" width="9.725" style="86" customWidth="1"/>
    <col min="11784" max="12032" width="9" style="86"/>
    <col min="12033" max="12033" width="22.3666666666667" style="86" customWidth="1"/>
    <col min="12034" max="12039" width="9.725" style="86" customWidth="1"/>
    <col min="12040" max="12288" width="9" style="86"/>
    <col min="12289" max="12289" width="22.3666666666667" style="86" customWidth="1"/>
    <col min="12290" max="12295" width="9.725" style="86" customWidth="1"/>
    <col min="12296" max="12544" width="9" style="86"/>
    <col min="12545" max="12545" width="22.3666666666667" style="86" customWidth="1"/>
    <col min="12546" max="12551" width="9.725" style="86" customWidth="1"/>
    <col min="12552" max="12800" width="9" style="86"/>
    <col min="12801" max="12801" width="22.3666666666667" style="86" customWidth="1"/>
    <col min="12802" max="12807" width="9.725" style="86" customWidth="1"/>
    <col min="12808" max="13056" width="9" style="86"/>
    <col min="13057" max="13057" width="22.3666666666667" style="86" customWidth="1"/>
    <col min="13058" max="13063" width="9.725" style="86" customWidth="1"/>
    <col min="13064" max="13312" width="9" style="86"/>
    <col min="13313" max="13313" width="22.3666666666667" style="86" customWidth="1"/>
    <col min="13314" max="13319" width="9.725" style="86" customWidth="1"/>
    <col min="13320" max="13568" width="9" style="86"/>
    <col min="13569" max="13569" width="22.3666666666667" style="86" customWidth="1"/>
    <col min="13570" max="13575" width="9.725" style="86" customWidth="1"/>
    <col min="13576" max="13824" width="9" style="86"/>
    <col min="13825" max="13825" width="22.3666666666667" style="86" customWidth="1"/>
    <col min="13826" max="13831" width="9.725" style="86" customWidth="1"/>
    <col min="13832" max="14080" width="9" style="86"/>
    <col min="14081" max="14081" width="22.3666666666667" style="86" customWidth="1"/>
    <col min="14082" max="14087" width="9.725" style="86" customWidth="1"/>
    <col min="14088" max="14336" width="9" style="86"/>
    <col min="14337" max="14337" width="22.3666666666667" style="86" customWidth="1"/>
    <col min="14338" max="14343" width="9.725" style="86" customWidth="1"/>
    <col min="14344" max="14592" width="9" style="86"/>
    <col min="14593" max="14593" width="22.3666666666667" style="86" customWidth="1"/>
    <col min="14594" max="14599" width="9.725" style="86" customWidth="1"/>
    <col min="14600" max="14848" width="9" style="86"/>
    <col min="14849" max="14849" width="22.3666666666667" style="86" customWidth="1"/>
    <col min="14850" max="14855" width="9.725" style="86" customWidth="1"/>
    <col min="14856" max="15104" width="9" style="86"/>
    <col min="15105" max="15105" width="22.3666666666667" style="86" customWidth="1"/>
    <col min="15106" max="15111" width="9.725" style="86" customWidth="1"/>
    <col min="15112" max="15360" width="9" style="86"/>
    <col min="15361" max="15361" width="22.3666666666667" style="86" customWidth="1"/>
    <col min="15362" max="15367" width="9.725" style="86" customWidth="1"/>
    <col min="15368" max="15616" width="9" style="86"/>
    <col min="15617" max="15617" width="22.3666666666667" style="86" customWidth="1"/>
    <col min="15618" max="15623" width="9.725" style="86" customWidth="1"/>
    <col min="15624" max="15872" width="9" style="86"/>
    <col min="15873" max="15873" width="22.3666666666667" style="86" customWidth="1"/>
    <col min="15874" max="15879" width="9.725" style="86" customWidth="1"/>
    <col min="15880" max="16128" width="9" style="86"/>
    <col min="16129" max="16129" width="22.3666666666667" style="86" customWidth="1"/>
    <col min="16130" max="16135" width="9.725" style="86" customWidth="1"/>
    <col min="16136" max="16384" width="9" style="86"/>
  </cols>
  <sheetData>
    <row r="1" s="85" customFormat="1" ht="17.25" spans="1:7">
      <c r="A1" s="87" t="s">
        <v>921</v>
      </c>
      <c r="B1" s="87"/>
      <c r="C1" s="87"/>
      <c r="D1" s="87"/>
      <c r="E1" s="87"/>
      <c r="F1" s="87"/>
      <c r="G1" s="87"/>
    </row>
    <row r="2" ht="32.25" customHeight="1" spans="1:7">
      <c r="A2" s="88" t="s">
        <v>922</v>
      </c>
      <c r="B2" s="88"/>
      <c r="C2" s="88"/>
      <c r="D2" s="88"/>
      <c r="E2" s="88"/>
      <c r="F2" s="88"/>
      <c r="G2" s="88"/>
    </row>
    <row r="3" ht="26.25" customHeight="1" spans="1:7">
      <c r="A3" s="89"/>
      <c r="B3" s="89"/>
      <c r="C3" s="89"/>
      <c r="D3" s="89"/>
      <c r="E3" s="89"/>
      <c r="F3" s="90" t="s">
        <v>2</v>
      </c>
      <c r="G3" s="90"/>
    </row>
    <row r="4" s="85" customFormat="1" ht="45" customHeight="1" spans="1:7">
      <c r="A4" s="91" t="s">
        <v>789</v>
      </c>
      <c r="B4" s="92" t="s">
        <v>790</v>
      </c>
      <c r="C4" s="92" t="s">
        <v>5</v>
      </c>
      <c r="D4" s="92" t="s">
        <v>6</v>
      </c>
      <c r="E4" s="91" t="s">
        <v>7</v>
      </c>
      <c r="F4" s="91" t="s">
        <v>8</v>
      </c>
      <c r="G4" s="92" t="s">
        <v>791</v>
      </c>
    </row>
    <row r="5" ht="50.15" customHeight="1" spans="1:7">
      <c r="A5" s="93" t="s">
        <v>923</v>
      </c>
      <c r="B5" s="94">
        <v>952</v>
      </c>
      <c r="C5" s="94">
        <v>952</v>
      </c>
      <c r="D5" s="94">
        <v>396</v>
      </c>
      <c r="E5" s="95">
        <f t="shared" ref="E5:E8" si="0">D5/C5</f>
        <v>0.415966386554622</v>
      </c>
      <c r="F5" s="94">
        <v>349.49</v>
      </c>
      <c r="G5" s="96">
        <f t="shared" ref="G5:G8" si="1">(D5-F5)/F5</f>
        <v>0.133079630318464</v>
      </c>
    </row>
    <row r="6" ht="50.15" customHeight="1" spans="1:7">
      <c r="A6" s="97" t="s">
        <v>924</v>
      </c>
      <c r="B6" s="94">
        <f>11866+962</f>
        <v>12828</v>
      </c>
      <c r="C6" s="94">
        <f>11866+962</f>
        <v>12828</v>
      </c>
      <c r="D6" s="94">
        <f>6388+9343+909</f>
        <v>16640</v>
      </c>
      <c r="E6" s="95">
        <f t="shared" si="0"/>
        <v>1.29716245712504</v>
      </c>
      <c r="F6" s="94">
        <v>10532.2</v>
      </c>
      <c r="G6" s="96">
        <f t="shared" si="1"/>
        <v>0.57991682649399</v>
      </c>
    </row>
    <row r="7" ht="50.15" customHeight="1" spans="1:7">
      <c r="A7" s="93" t="s">
        <v>925</v>
      </c>
      <c r="B7" s="94">
        <v>758</v>
      </c>
      <c r="C7" s="94">
        <v>758</v>
      </c>
      <c r="D7" s="94">
        <f>140</f>
        <v>140</v>
      </c>
      <c r="E7" s="95">
        <f t="shared" si="0"/>
        <v>0.184696569920844</v>
      </c>
      <c r="F7" s="94">
        <v>175.2</v>
      </c>
      <c r="G7" s="96">
        <f t="shared" si="1"/>
        <v>-0.200913242009132</v>
      </c>
    </row>
    <row r="8" ht="50.15" customHeight="1" spans="1:7">
      <c r="A8" s="98" t="s">
        <v>926</v>
      </c>
      <c r="B8" s="99">
        <f t="shared" ref="B8:F8" si="2">SUM(B5:B7)</f>
        <v>14538</v>
      </c>
      <c r="C8" s="99">
        <f t="shared" si="2"/>
        <v>14538</v>
      </c>
      <c r="D8" s="99">
        <f t="shared" si="2"/>
        <v>17176</v>
      </c>
      <c r="E8" s="100">
        <f t="shared" si="0"/>
        <v>1.18145549594167</v>
      </c>
      <c r="F8" s="99">
        <f t="shared" si="2"/>
        <v>11056.89</v>
      </c>
      <c r="G8" s="101">
        <f t="shared" si="1"/>
        <v>0.55342053687791</v>
      </c>
    </row>
    <row r="9" ht="45" customHeight="1" spans="1:7">
      <c r="A9" s="102" t="s">
        <v>927</v>
      </c>
      <c r="B9" s="102"/>
      <c r="C9" s="102"/>
      <c r="D9" s="102"/>
      <c r="E9" s="102"/>
      <c r="F9" s="102"/>
      <c r="G9" s="102"/>
    </row>
    <row r="10" ht="43.5" customHeight="1" spans="1:7">
      <c r="A10" s="102" t="s">
        <v>928</v>
      </c>
      <c r="B10" s="102"/>
      <c r="C10" s="102"/>
      <c r="D10" s="102"/>
      <c r="E10" s="102"/>
      <c r="F10" s="102"/>
      <c r="G10" s="102"/>
    </row>
    <row r="11" ht="43.5" customHeight="1" spans="1:7">
      <c r="A11" s="102" t="s">
        <v>929</v>
      </c>
      <c r="B11" s="102"/>
      <c r="C11" s="102"/>
      <c r="D11" s="102"/>
      <c r="E11" s="102"/>
      <c r="F11" s="102"/>
      <c r="G11" s="102"/>
    </row>
  </sheetData>
  <mergeCells count="5">
    <mergeCell ref="A2:G2"/>
    <mergeCell ref="F3:G3"/>
    <mergeCell ref="A9:G9"/>
    <mergeCell ref="A10:G10"/>
    <mergeCell ref="A11:G11"/>
  </mergeCells>
  <printOptions horizontalCentered="1"/>
  <pageMargins left="0.314583333333333" right="0.314583333333333" top="0.590277777777778" bottom="0.432638888888889" header="0.511805555555556" footer="0.393055555555556"/>
  <pageSetup paperSize="9" fitToHeight="0" orientation="landscape" horizont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C12" sqref="C12"/>
    </sheetView>
  </sheetViews>
  <sheetFormatPr defaultColWidth="9" defaultRowHeight="14.25" outlineLevelCol="5"/>
  <cols>
    <col min="1" max="1" width="7.26666666666667" style="74" customWidth="1"/>
    <col min="2" max="2" width="21.6333333333333" style="74" customWidth="1"/>
    <col min="3" max="3" width="45.725" style="74" customWidth="1"/>
    <col min="4" max="5" width="12.2666666666667" style="75" customWidth="1"/>
    <col min="6" max="6" width="17.9083333333333" style="74" customWidth="1"/>
    <col min="7" max="255" width="9" style="74"/>
    <col min="256" max="256" width="7.26666666666667" style="74" customWidth="1"/>
    <col min="257" max="257" width="21.6333333333333" style="74" customWidth="1"/>
    <col min="258" max="258" width="37.6333333333333" style="74" customWidth="1"/>
    <col min="259" max="261" width="12.2666666666667" style="74" customWidth="1"/>
    <col min="262" max="262" width="17.9083333333333" style="74" customWidth="1"/>
    <col min="263" max="511" width="9" style="74"/>
    <col min="512" max="512" width="7.26666666666667" style="74" customWidth="1"/>
    <col min="513" max="513" width="21.6333333333333" style="74" customWidth="1"/>
    <col min="514" max="514" width="37.6333333333333" style="74" customWidth="1"/>
    <col min="515" max="517" width="12.2666666666667" style="74" customWidth="1"/>
    <col min="518" max="518" width="17.9083333333333" style="74" customWidth="1"/>
    <col min="519" max="767" width="9" style="74"/>
    <col min="768" max="768" width="7.26666666666667" style="74" customWidth="1"/>
    <col min="769" max="769" width="21.6333333333333" style="74" customWidth="1"/>
    <col min="770" max="770" width="37.6333333333333" style="74" customWidth="1"/>
    <col min="771" max="773" width="12.2666666666667" style="74" customWidth="1"/>
    <col min="774" max="774" width="17.9083333333333" style="74" customWidth="1"/>
    <col min="775" max="1023" width="9" style="74"/>
    <col min="1024" max="1024" width="7.26666666666667" style="74" customWidth="1"/>
    <col min="1025" max="1025" width="21.6333333333333" style="74" customWidth="1"/>
    <col min="1026" max="1026" width="37.6333333333333" style="74" customWidth="1"/>
    <col min="1027" max="1029" width="12.2666666666667" style="74" customWidth="1"/>
    <col min="1030" max="1030" width="17.9083333333333" style="74" customWidth="1"/>
    <col min="1031" max="1279" width="9" style="74"/>
    <col min="1280" max="1280" width="7.26666666666667" style="74" customWidth="1"/>
    <col min="1281" max="1281" width="21.6333333333333" style="74" customWidth="1"/>
    <col min="1282" max="1282" width="37.6333333333333" style="74" customWidth="1"/>
    <col min="1283" max="1285" width="12.2666666666667" style="74" customWidth="1"/>
    <col min="1286" max="1286" width="17.9083333333333" style="74" customWidth="1"/>
    <col min="1287" max="1535" width="9" style="74"/>
    <col min="1536" max="1536" width="7.26666666666667" style="74" customWidth="1"/>
    <col min="1537" max="1537" width="21.6333333333333" style="74" customWidth="1"/>
    <col min="1538" max="1538" width="37.6333333333333" style="74" customWidth="1"/>
    <col min="1539" max="1541" width="12.2666666666667" style="74" customWidth="1"/>
    <col min="1542" max="1542" width="17.9083333333333" style="74" customWidth="1"/>
    <col min="1543" max="1791" width="9" style="74"/>
    <col min="1792" max="1792" width="7.26666666666667" style="74" customWidth="1"/>
    <col min="1793" max="1793" width="21.6333333333333" style="74" customWidth="1"/>
    <col min="1794" max="1794" width="37.6333333333333" style="74" customWidth="1"/>
    <col min="1795" max="1797" width="12.2666666666667" style="74" customWidth="1"/>
    <col min="1798" max="1798" width="17.9083333333333" style="74" customWidth="1"/>
    <col min="1799" max="2047" width="9" style="74"/>
    <col min="2048" max="2048" width="7.26666666666667" style="74" customWidth="1"/>
    <col min="2049" max="2049" width="21.6333333333333" style="74" customWidth="1"/>
    <col min="2050" max="2050" width="37.6333333333333" style="74" customWidth="1"/>
    <col min="2051" max="2053" width="12.2666666666667" style="74" customWidth="1"/>
    <col min="2054" max="2054" width="17.9083333333333" style="74" customWidth="1"/>
    <col min="2055" max="2303" width="9" style="74"/>
    <col min="2304" max="2304" width="7.26666666666667" style="74" customWidth="1"/>
    <col min="2305" max="2305" width="21.6333333333333" style="74" customWidth="1"/>
    <col min="2306" max="2306" width="37.6333333333333" style="74" customWidth="1"/>
    <col min="2307" max="2309" width="12.2666666666667" style="74" customWidth="1"/>
    <col min="2310" max="2310" width="17.9083333333333" style="74" customWidth="1"/>
    <col min="2311" max="2559" width="9" style="74"/>
    <col min="2560" max="2560" width="7.26666666666667" style="74" customWidth="1"/>
    <col min="2561" max="2561" width="21.6333333333333" style="74" customWidth="1"/>
    <col min="2562" max="2562" width="37.6333333333333" style="74" customWidth="1"/>
    <col min="2563" max="2565" width="12.2666666666667" style="74" customWidth="1"/>
    <col min="2566" max="2566" width="17.9083333333333" style="74" customWidth="1"/>
    <col min="2567" max="2815" width="9" style="74"/>
    <col min="2816" max="2816" width="7.26666666666667" style="74" customWidth="1"/>
    <col min="2817" max="2817" width="21.6333333333333" style="74" customWidth="1"/>
    <col min="2818" max="2818" width="37.6333333333333" style="74" customWidth="1"/>
    <col min="2819" max="2821" width="12.2666666666667" style="74" customWidth="1"/>
    <col min="2822" max="2822" width="17.9083333333333" style="74" customWidth="1"/>
    <col min="2823" max="3071" width="9" style="74"/>
    <col min="3072" max="3072" width="7.26666666666667" style="74" customWidth="1"/>
    <col min="3073" max="3073" width="21.6333333333333" style="74" customWidth="1"/>
    <col min="3074" max="3074" width="37.6333333333333" style="74" customWidth="1"/>
    <col min="3075" max="3077" width="12.2666666666667" style="74" customWidth="1"/>
    <col min="3078" max="3078" width="17.9083333333333" style="74" customWidth="1"/>
    <col min="3079" max="3327" width="9" style="74"/>
    <col min="3328" max="3328" width="7.26666666666667" style="74" customWidth="1"/>
    <col min="3329" max="3329" width="21.6333333333333" style="74" customWidth="1"/>
    <col min="3330" max="3330" width="37.6333333333333" style="74" customWidth="1"/>
    <col min="3331" max="3333" width="12.2666666666667" style="74" customWidth="1"/>
    <col min="3334" max="3334" width="17.9083333333333" style="74" customWidth="1"/>
    <col min="3335" max="3583" width="9" style="74"/>
    <col min="3584" max="3584" width="7.26666666666667" style="74" customWidth="1"/>
    <col min="3585" max="3585" width="21.6333333333333" style="74" customWidth="1"/>
    <col min="3586" max="3586" width="37.6333333333333" style="74" customWidth="1"/>
    <col min="3587" max="3589" width="12.2666666666667" style="74" customWidth="1"/>
    <col min="3590" max="3590" width="17.9083333333333" style="74" customWidth="1"/>
    <col min="3591" max="3839" width="9" style="74"/>
    <col min="3840" max="3840" width="7.26666666666667" style="74" customWidth="1"/>
    <col min="3841" max="3841" width="21.6333333333333" style="74" customWidth="1"/>
    <col min="3842" max="3842" width="37.6333333333333" style="74" customWidth="1"/>
    <col min="3843" max="3845" width="12.2666666666667" style="74" customWidth="1"/>
    <col min="3846" max="3846" width="17.9083333333333" style="74" customWidth="1"/>
    <col min="3847" max="4095" width="9" style="74"/>
    <col min="4096" max="4096" width="7.26666666666667" style="74" customWidth="1"/>
    <col min="4097" max="4097" width="21.6333333333333" style="74" customWidth="1"/>
    <col min="4098" max="4098" width="37.6333333333333" style="74" customWidth="1"/>
    <col min="4099" max="4101" width="12.2666666666667" style="74" customWidth="1"/>
    <col min="4102" max="4102" width="17.9083333333333" style="74" customWidth="1"/>
    <col min="4103" max="4351" width="9" style="74"/>
    <col min="4352" max="4352" width="7.26666666666667" style="74" customWidth="1"/>
    <col min="4353" max="4353" width="21.6333333333333" style="74" customWidth="1"/>
    <col min="4354" max="4354" width="37.6333333333333" style="74" customWidth="1"/>
    <col min="4355" max="4357" width="12.2666666666667" style="74" customWidth="1"/>
    <col min="4358" max="4358" width="17.9083333333333" style="74" customWidth="1"/>
    <col min="4359" max="4607" width="9" style="74"/>
    <col min="4608" max="4608" width="7.26666666666667" style="74" customWidth="1"/>
    <col min="4609" max="4609" width="21.6333333333333" style="74" customWidth="1"/>
    <col min="4610" max="4610" width="37.6333333333333" style="74" customWidth="1"/>
    <col min="4611" max="4613" width="12.2666666666667" style="74" customWidth="1"/>
    <col min="4614" max="4614" width="17.9083333333333" style="74" customWidth="1"/>
    <col min="4615" max="4863" width="9" style="74"/>
    <col min="4864" max="4864" width="7.26666666666667" style="74" customWidth="1"/>
    <col min="4865" max="4865" width="21.6333333333333" style="74" customWidth="1"/>
    <col min="4866" max="4866" width="37.6333333333333" style="74" customWidth="1"/>
    <col min="4867" max="4869" width="12.2666666666667" style="74" customWidth="1"/>
    <col min="4870" max="4870" width="17.9083333333333" style="74" customWidth="1"/>
    <col min="4871" max="5119" width="9" style="74"/>
    <col min="5120" max="5120" width="7.26666666666667" style="74" customWidth="1"/>
    <col min="5121" max="5121" width="21.6333333333333" style="74" customWidth="1"/>
    <col min="5122" max="5122" width="37.6333333333333" style="74" customWidth="1"/>
    <col min="5123" max="5125" width="12.2666666666667" style="74" customWidth="1"/>
    <col min="5126" max="5126" width="17.9083333333333" style="74" customWidth="1"/>
    <col min="5127" max="5375" width="9" style="74"/>
    <col min="5376" max="5376" width="7.26666666666667" style="74" customWidth="1"/>
    <col min="5377" max="5377" width="21.6333333333333" style="74" customWidth="1"/>
    <col min="5378" max="5378" width="37.6333333333333" style="74" customWidth="1"/>
    <col min="5379" max="5381" width="12.2666666666667" style="74" customWidth="1"/>
    <col min="5382" max="5382" width="17.9083333333333" style="74" customWidth="1"/>
    <col min="5383" max="5631" width="9" style="74"/>
    <col min="5632" max="5632" width="7.26666666666667" style="74" customWidth="1"/>
    <col min="5633" max="5633" width="21.6333333333333" style="74" customWidth="1"/>
    <col min="5634" max="5634" width="37.6333333333333" style="74" customWidth="1"/>
    <col min="5635" max="5637" width="12.2666666666667" style="74" customWidth="1"/>
    <col min="5638" max="5638" width="17.9083333333333" style="74" customWidth="1"/>
    <col min="5639" max="5887" width="9" style="74"/>
    <col min="5888" max="5888" width="7.26666666666667" style="74" customWidth="1"/>
    <col min="5889" max="5889" width="21.6333333333333" style="74" customWidth="1"/>
    <col min="5890" max="5890" width="37.6333333333333" style="74" customWidth="1"/>
    <col min="5891" max="5893" width="12.2666666666667" style="74" customWidth="1"/>
    <col min="5894" max="5894" width="17.9083333333333" style="74" customWidth="1"/>
    <col min="5895" max="6143" width="9" style="74"/>
    <col min="6144" max="6144" width="7.26666666666667" style="74" customWidth="1"/>
    <col min="6145" max="6145" width="21.6333333333333" style="74" customWidth="1"/>
    <col min="6146" max="6146" width="37.6333333333333" style="74" customWidth="1"/>
    <col min="6147" max="6149" width="12.2666666666667" style="74" customWidth="1"/>
    <col min="6150" max="6150" width="17.9083333333333" style="74" customWidth="1"/>
    <col min="6151" max="6399" width="9" style="74"/>
    <col min="6400" max="6400" width="7.26666666666667" style="74" customWidth="1"/>
    <col min="6401" max="6401" width="21.6333333333333" style="74" customWidth="1"/>
    <col min="6402" max="6402" width="37.6333333333333" style="74" customWidth="1"/>
    <col min="6403" max="6405" width="12.2666666666667" style="74" customWidth="1"/>
    <col min="6406" max="6406" width="17.9083333333333" style="74" customWidth="1"/>
    <col min="6407" max="6655" width="9" style="74"/>
    <col min="6656" max="6656" width="7.26666666666667" style="74" customWidth="1"/>
    <col min="6657" max="6657" width="21.6333333333333" style="74" customWidth="1"/>
    <col min="6658" max="6658" width="37.6333333333333" style="74" customWidth="1"/>
    <col min="6659" max="6661" width="12.2666666666667" style="74" customWidth="1"/>
    <col min="6662" max="6662" width="17.9083333333333" style="74" customWidth="1"/>
    <col min="6663" max="6911" width="9" style="74"/>
    <col min="6912" max="6912" width="7.26666666666667" style="74" customWidth="1"/>
    <col min="6913" max="6913" width="21.6333333333333" style="74" customWidth="1"/>
    <col min="6914" max="6914" width="37.6333333333333" style="74" customWidth="1"/>
    <col min="6915" max="6917" width="12.2666666666667" style="74" customWidth="1"/>
    <col min="6918" max="6918" width="17.9083333333333" style="74" customWidth="1"/>
    <col min="6919" max="7167" width="9" style="74"/>
    <col min="7168" max="7168" width="7.26666666666667" style="74" customWidth="1"/>
    <col min="7169" max="7169" width="21.6333333333333" style="74" customWidth="1"/>
    <col min="7170" max="7170" width="37.6333333333333" style="74" customWidth="1"/>
    <col min="7171" max="7173" width="12.2666666666667" style="74" customWidth="1"/>
    <col min="7174" max="7174" width="17.9083333333333" style="74" customWidth="1"/>
    <col min="7175" max="7423" width="9" style="74"/>
    <col min="7424" max="7424" width="7.26666666666667" style="74" customWidth="1"/>
    <col min="7425" max="7425" width="21.6333333333333" style="74" customWidth="1"/>
    <col min="7426" max="7426" width="37.6333333333333" style="74" customWidth="1"/>
    <col min="7427" max="7429" width="12.2666666666667" style="74" customWidth="1"/>
    <col min="7430" max="7430" width="17.9083333333333" style="74" customWidth="1"/>
    <col min="7431" max="7679" width="9" style="74"/>
    <col min="7680" max="7680" width="7.26666666666667" style="74" customWidth="1"/>
    <col min="7681" max="7681" width="21.6333333333333" style="74" customWidth="1"/>
    <col min="7682" max="7682" width="37.6333333333333" style="74" customWidth="1"/>
    <col min="7683" max="7685" width="12.2666666666667" style="74" customWidth="1"/>
    <col min="7686" max="7686" width="17.9083333333333" style="74" customWidth="1"/>
    <col min="7687" max="7935" width="9" style="74"/>
    <col min="7936" max="7936" width="7.26666666666667" style="74" customWidth="1"/>
    <col min="7937" max="7937" width="21.6333333333333" style="74" customWidth="1"/>
    <col min="7938" max="7938" width="37.6333333333333" style="74" customWidth="1"/>
    <col min="7939" max="7941" width="12.2666666666667" style="74" customWidth="1"/>
    <col min="7942" max="7942" width="17.9083333333333" style="74" customWidth="1"/>
    <col min="7943" max="8191" width="9" style="74"/>
    <col min="8192" max="8192" width="7.26666666666667" style="74" customWidth="1"/>
    <col min="8193" max="8193" width="21.6333333333333" style="74" customWidth="1"/>
    <col min="8194" max="8194" width="37.6333333333333" style="74" customWidth="1"/>
    <col min="8195" max="8197" width="12.2666666666667" style="74" customWidth="1"/>
    <col min="8198" max="8198" width="17.9083333333333" style="74" customWidth="1"/>
    <col min="8199" max="8447" width="9" style="74"/>
    <col min="8448" max="8448" width="7.26666666666667" style="74" customWidth="1"/>
    <col min="8449" max="8449" width="21.6333333333333" style="74" customWidth="1"/>
    <col min="8450" max="8450" width="37.6333333333333" style="74" customWidth="1"/>
    <col min="8451" max="8453" width="12.2666666666667" style="74" customWidth="1"/>
    <col min="8454" max="8454" width="17.9083333333333" style="74" customWidth="1"/>
    <col min="8455" max="8703" width="9" style="74"/>
    <col min="8704" max="8704" width="7.26666666666667" style="74" customWidth="1"/>
    <col min="8705" max="8705" width="21.6333333333333" style="74" customWidth="1"/>
    <col min="8706" max="8706" width="37.6333333333333" style="74" customWidth="1"/>
    <col min="8707" max="8709" width="12.2666666666667" style="74" customWidth="1"/>
    <col min="8710" max="8710" width="17.9083333333333" style="74" customWidth="1"/>
    <col min="8711" max="8959" width="9" style="74"/>
    <col min="8960" max="8960" width="7.26666666666667" style="74" customWidth="1"/>
    <col min="8961" max="8961" width="21.6333333333333" style="74" customWidth="1"/>
    <col min="8962" max="8962" width="37.6333333333333" style="74" customWidth="1"/>
    <col min="8963" max="8965" width="12.2666666666667" style="74" customWidth="1"/>
    <col min="8966" max="8966" width="17.9083333333333" style="74" customWidth="1"/>
    <col min="8967" max="9215" width="9" style="74"/>
    <col min="9216" max="9216" width="7.26666666666667" style="74" customWidth="1"/>
    <col min="9217" max="9217" width="21.6333333333333" style="74" customWidth="1"/>
    <col min="9218" max="9218" width="37.6333333333333" style="74" customWidth="1"/>
    <col min="9219" max="9221" width="12.2666666666667" style="74" customWidth="1"/>
    <col min="9222" max="9222" width="17.9083333333333" style="74" customWidth="1"/>
    <col min="9223" max="9471" width="9" style="74"/>
    <col min="9472" max="9472" width="7.26666666666667" style="74" customWidth="1"/>
    <col min="9473" max="9473" width="21.6333333333333" style="74" customWidth="1"/>
    <col min="9474" max="9474" width="37.6333333333333" style="74" customWidth="1"/>
    <col min="9475" max="9477" width="12.2666666666667" style="74" customWidth="1"/>
    <col min="9478" max="9478" width="17.9083333333333" style="74" customWidth="1"/>
    <col min="9479" max="9727" width="9" style="74"/>
    <col min="9728" max="9728" width="7.26666666666667" style="74" customWidth="1"/>
    <col min="9729" max="9729" width="21.6333333333333" style="74" customWidth="1"/>
    <col min="9730" max="9730" width="37.6333333333333" style="74" customWidth="1"/>
    <col min="9731" max="9733" width="12.2666666666667" style="74" customWidth="1"/>
    <col min="9734" max="9734" width="17.9083333333333" style="74" customWidth="1"/>
    <col min="9735" max="9983" width="9" style="74"/>
    <col min="9984" max="9984" width="7.26666666666667" style="74" customWidth="1"/>
    <col min="9985" max="9985" width="21.6333333333333" style="74" customWidth="1"/>
    <col min="9986" max="9986" width="37.6333333333333" style="74" customWidth="1"/>
    <col min="9987" max="9989" width="12.2666666666667" style="74" customWidth="1"/>
    <col min="9990" max="9990" width="17.9083333333333" style="74" customWidth="1"/>
    <col min="9991" max="10239" width="9" style="74"/>
    <col min="10240" max="10240" width="7.26666666666667" style="74" customWidth="1"/>
    <col min="10241" max="10241" width="21.6333333333333" style="74" customWidth="1"/>
    <col min="10242" max="10242" width="37.6333333333333" style="74" customWidth="1"/>
    <col min="10243" max="10245" width="12.2666666666667" style="74" customWidth="1"/>
    <col min="10246" max="10246" width="17.9083333333333" style="74" customWidth="1"/>
    <col min="10247" max="10495" width="9" style="74"/>
    <col min="10496" max="10496" width="7.26666666666667" style="74" customWidth="1"/>
    <col min="10497" max="10497" width="21.6333333333333" style="74" customWidth="1"/>
    <col min="10498" max="10498" width="37.6333333333333" style="74" customWidth="1"/>
    <col min="10499" max="10501" width="12.2666666666667" style="74" customWidth="1"/>
    <col min="10502" max="10502" width="17.9083333333333" style="74" customWidth="1"/>
    <col min="10503" max="10751" width="9" style="74"/>
    <col min="10752" max="10752" width="7.26666666666667" style="74" customWidth="1"/>
    <col min="10753" max="10753" width="21.6333333333333" style="74" customWidth="1"/>
    <col min="10754" max="10754" width="37.6333333333333" style="74" customWidth="1"/>
    <col min="10755" max="10757" width="12.2666666666667" style="74" customWidth="1"/>
    <col min="10758" max="10758" width="17.9083333333333" style="74" customWidth="1"/>
    <col min="10759" max="11007" width="9" style="74"/>
    <col min="11008" max="11008" width="7.26666666666667" style="74" customWidth="1"/>
    <col min="11009" max="11009" width="21.6333333333333" style="74" customWidth="1"/>
    <col min="11010" max="11010" width="37.6333333333333" style="74" customWidth="1"/>
    <col min="11011" max="11013" width="12.2666666666667" style="74" customWidth="1"/>
    <col min="11014" max="11014" width="17.9083333333333" style="74" customWidth="1"/>
    <col min="11015" max="11263" width="9" style="74"/>
    <col min="11264" max="11264" width="7.26666666666667" style="74" customWidth="1"/>
    <col min="11265" max="11265" width="21.6333333333333" style="74" customWidth="1"/>
    <col min="11266" max="11266" width="37.6333333333333" style="74" customWidth="1"/>
    <col min="11267" max="11269" width="12.2666666666667" style="74" customWidth="1"/>
    <col min="11270" max="11270" width="17.9083333333333" style="74" customWidth="1"/>
    <col min="11271" max="11519" width="9" style="74"/>
    <col min="11520" max="11520" width="7.26666666666667" style="74" customWidth="1"/>
    <col min="11521" max="11521" width="21.6333333333333" style="74" customWidth="1"/>
    <col min="11522" max="11522" width="37.6333333333333" style="74" customWidth="1"/>
    <col min="11523" max="11525" width="12.2666666666667" style="74" customWidth="1"/>
    <col min="11526" max="11526" width="17.9083333333333" style="74" customWidth="1"/>
    <col min="11527" max="11775" width="9" style="74"/>
    <col min="11776" max="11776" width="7.26666666666667" style="74" customWidth="1"/>
    <col min="11777" max="11777" width="21.6333333333333" style="74" customWidth="1"/>
    <col min="11778" max="11778" width="37.6333333333333" style="74" customWidth="1"/>
    <col min="11779" max="11781" width="12.2666666666667" style="74" customWidth="1"/>
    <col min="11782" max="11782" width="17.9083333333333" style="74" customWidth="1"/>
    <col min="11783" max="12031" width="9" style="74"/>
    <col min="12032" max="12032" width="7.26666666666667" style="74" customWidth="1"/>
    <col min="12033" max="12033" width="21.6333333333333" style="74" customWidth="1"/>
    <col min="12034" max="12034" width="37.6333333333333" style="74" customWidth="1"/>
    <col min="12035" max="12037" width="12.2666666666667" style="74" customWidth="1"/>
    <col min="12038" max="12038" width="17.9083333333333" style="74" customWidth="1"/>
    <col min="12039" max="12287" width="9" style="74"/>
    <col min="12288" max="12288" width="7.26666666666667" style="74" customWidth="1"/>
    <col min="12289" max="12289" width="21.6333333333333" style="74" customWidth="1"/>
    <col min="12290" max="12290" width="37.6333333333333" style="74" customWidth="1"/>
    <col min="12291" max="12293" width="12.2666666666667" style="74" customWidth="1"/>
    <col min="12294" max="12294" width="17.9083333333333" style="74" customWidth="1"/>
    <col min="12295" max="12543" width="9" style="74"/>
    <col min="12544" max="12544" width="7.26666666666667" style="74" customWidth="1"/>
    <col min="12545" max="12545" width="21.6333333333333" style="74" customWidth="1"/>
    <col min="12546" max="12546" width="37.6333333333333" style="74" customWidth="1"/>
    <col min="12547" max="12549" width="12.2666666666667" style="74" customWidth="1"/>
    <col min="12550" max="12550" width="17.9083333333333" style="74" customWidth="1"/>
    <col min="12551" max="12799" width="9" style="74"/>
    <col min="12800" max="12800" width="7.26666666666667" style="74" customWidth="1"/>
    <col min="12801" max="12801" width="21.6333333333333" style="74" customWidth="1"/>
    <col min="12802" max="12802" width="37.6333333333333" style="74" customWidth="1"/>
    <col min="12803" max="12805" width="12.2666666666667" style="74" customWidth="1"/>
    <col min="12806" max="12806" width="17.9083333333333" style="74" customWidth="1"/>
    <col min="12807" max="13055" width="9" style="74"/>
    <col min="13056" max="13056" width="7.26666666666667" style="74" customWidth="1"/>
    <col min="13057" max="13057" width="21.6333333333333" style="74" customWidth="1"/>
    <col min="13058" max="13058" width="37.6333333333333" style="74" customWidth="1"/>
    <col min="13059" max="13061" width="12.2666666666667" style="74" customWidth="1"/>
    <col min="13062" max="13062" width="17.9083333333333" style="74" customWidth="1"/>
    <col min="13063" max="13311" width="9" style="74"/>
    <col min="13312" max="13312" width="7.26666666666667" style="74" customWidth="1"/>
    <col min="13313" max="13313" width="21.6333333333333" style="74" customWidth="1"/>
    <col min="13314" max="13314" width="37.6333333333333" style="74" customWidth="1"/>
    <col min="13315" max="13317" width="12.2666666666667" style="74" customWidth="1"/>
    <col min="13318" max="13318" width="17.9083333333333" style="74" customWidth="1"/>
    <col min="13319" max="13567" width="9" style="74"/>
    <col min="13568" max="13568" width="7.26666666666667" style="74" customWidth="1"/>
    <col min="13569" max="13569" width="21.6333333333333" style="74" customWidth="1"/>
    <col min="13570" max="13570" width="37.6333333333333" style="74" customWidth="1"/>
    <col min="13571" max="13573" width="12.2666666666667" style="74" customWidth="1"/>
    <col min="13574" max="13574" width="17.9083333333333" style="74" customWidth="1"/>
    <col min="13575" max="13823" width="9" style="74"/>
    <col min="13824" max="13824" width="7.26666666666667" style="74" customWidth="1"/>
    <col min="13825" max="13825" width="21.6333333333333" style="74" customWidth="1"/>
    <col min="13826" max="13826" width="37.6333333333333" style="74" customWidth="1"/>
    <col min="13827" max="13829" width="12.2666666666667" style="74" customWidth="1"/>
    <col min="13830" max="13830" width="17.9083333333333" style="74" customWidth="1"/>
    <col min="13831" max="14079" width="9" style="74"/>
    <col min="14080" max="14080" width="7.26666666666667" style="74" customWidth="1"/>
    <col min="14081" max="14081" width="21.6333333333333" style="74" customWidth="1"/>
    <col min="14082" max="14082" width="37.6333333333333" style="74" customWidth="1"/>
    <col min="14083" max="14085" width="12.2666666666667" style="74" customWidth="1"/>
    <col min="14086" max="14086" width="17.9083333333333" style="74" customWidth="1"/>
    <col min="14087" max="14335" width="9" style="74"/>
    <col min="14336" max="14336" width="7.26666666666667" style="74" customWidth="1"/>
    <col min="14337" max="14337" width="21.6333333333333" style="74" customWidth="1"/>
    <col min="14338" max="14338" width="37.6333333333333" style="74" customWidth="1"/>
    <col min="14339" max="14341" width="12.2666666666667" style="74" customWidth="1"/>
    <col min="14342" max="14342" width="17.9083333333333" style="74" customWidth="1"/>
    <col min="14343" max="14591" width="9" style="74"/>
    <col min="14592" max="14592" width="7.26666666666667" style="74" customWidth="1"/>
    <col min="14593" max="14593" width="21.6333333333333" style="74" customWidth="1"/>
    <col min="14594" max="14594" width="37.6333333333333" style="74" customWidth="1"/>
    <col min="14595" max="14597" width="12.2666666666667" style="74" customWidth="1"/>
    <col min="14598" max="14598" width="17.9083333333333" style="74" customWidth="1"/>
    <col min="14599" max="14847" width="9" style="74"/>
    <col min="14848" max="14848" width="7.26666666666667" style="74" customWidth="1"/>
    <col min="14849" max="14849" width="21.6333333333333" style="74" customWidth="1"/>
    <col min="14850" max="14850" width="37.6333333333333" style="74" customWidth="1"/>
    <col min="14851" max="14853" width="12.2666666666667" style="74" customWidth="1"/>
    <col min="14854" max="14854" width="17.9083333333333" style="74" customWidth="1"/>
    <col min="14855" max="15103" width="9" style="74"/>
    <col min="15104" max="15104" width="7.26666666666667" style="74" customWidth="1"/>
    <col min="15105" max="15105" width="21.6333333333333" style="74" customWidth="1"/>
    <col min="15106" max="15106" width="37.6333333333333" style="74" customWidth="1"/>
    <col min="15107" max="15109" width="12.2666666666667" style="74" customWidth="1"/>
    <col min="15110" max="15110" width="17.9083333333333" style="74" customWidth="1"/>
    <col min="15111" max="15359" width="9" style="74"/>
    <col min="15360" max="15360" width="7.26666666666667" style="74" customWidth="1"/>
    <col min="15361" max="15361" width="21.6333333333333" style="74" customWidth="1"/>
    <col min="15362" max="15362" width="37.6333333333333" style="74" customWidth="1"/>
    <col min="15363" max="15365" width="12.2666666666667" style="74" customWidth="1"/>
    <col min="15366" max="15366" width="17.9083333333333" style="74" customWidth="1"/>
    <col min="15367" max="15615" width="9" style="74"/>
    <col min="15616" max="15616" width="7.26666666666667" style="74" customWidth="1"/>
    <col min="15617" max="15617" width="21.6333333333333" style="74" customWidth="1"/>
    <col min="15618" max="15618" width="37.6333333333333" style="74" customWidth="1"/>
    <col min="15619" max="15621" width="12.2666666666667" style="74" customWidth="1"/>
    <col min="15622" max="15622" width="17.9083333333333" style="74" customWidth="1"/>
    <col min="15623" max="15871" width="9" style="74"/>
    <col min="15872" max="15872" width="7.26666666666667" style="74" customWidth="1"/>
    <col min="15873" max="15873" width="21.6333333333333" style="74" customWidth="1"/>
    <col min="15874" max="15874" width="37.6333333333333" style="74" customWidth="1"/>
    <col min="15875" max="15877" width="12.2666666666667" style="74" customWidth="1"/>
    <col min="15878" max="15878" width="17.9083333333333" style="74" customWidth="1"/>
    <col min="15879" max="16127" width="9" style="74"/>
    <col min="16128" max="16128" width="7.26666666666667" style="74" customWidth="1"/>
    <col min="16129" max="16129" width="21.6333333333333" style="74" customWidth="1"/>
    <col min="16130" max="16130" width="37.6333333333333" style="74" customWidth="1"/>
    <col min="16131" max="16133" width="12.2666666666667" style="74" customWidth="1"/>
    <col min="16134" max="16134" width="17.9083333333333" style="74" customWidth="1"/>
    <col min="16135" max="16384" width="9" style="74"/>
  </cols>
  <sheetData>
    <row r="1" s="73" customFormat="1" ht="17.25" spans="1:6">
      <c r="A1" s="76" t="s">
        <v>930</v>
      </c>
      <c r="D1" s="77"/>
      <c r="E1" s="77"/>
    </row>
    <row r="2" ht="29.15" customHeight="1" spans="1:6">
      <c r="A2" s="78" t="s">
        <v>931</v>
      </c>
      <c r="B2" s="78"/>
      <c r="C2" s="78"/>
      <c r="D2" s="78"/>
      <c r="E2" s="78"/>
    </row>
    <row r="3" ht="15" customHeight="1" spans="1:6">
      <c r="E3" s="79" t="s">
        <v>41</v>
      </c>
    </row>
    <row r="4" ht="39" customHeight="1" spans="1:6">
      <c r="A4" s="17" t="s">
        <v>520</v>
      </c>
      <c r="B4" s="18" t="s">
        <v>932</v>
      </c>
      <c r="C4" s="18" t="s">
        <v>933</v>
      </c>
      <c r="D4" s="80" t="s">
        <v>4</v>
      </c>
      <c r="E4" s="80" t="s">
        <v>6</v>
      </c>
    </row>
    <row r="5" ht="42" customHeight="1" spans="1:6">
      <c r="A5" s="81">
        <v>1</v>
      </c>
      <c r="B5" s="82" t="s">
        <v>934</v>
      </c>
      <c r="C5" s="82" t="s">
        <v>935</v>
      </c>
      <c r="D5" s="83">
        <v>25523</v>
      </c>
      <c r="E5" s="83">
        <v>25453.2</v>
      </c>
    </row>
    <row r="6" ht="42" customHeight="1" spans="1:6">
      <c r="A6" s="81">
        <v>2</v>
      </c>
      <c r="B6" s="82" t="s">
        <v>936</v>
      </c>
      <c r="C6" s="82" t="s">
        <v>937</v>
      </c>
      <c r="D6" s="83">
        <v>1511</v>
      </c>
      <c r="E6" s="83">
        <v>1508</v>
      </c>
    </row>
    <row r="7" ht="37" customHeight="1" spans="1:6">
      <c r="A7" s="81">
        <v>3</v>
      </c>
      <c r="B7" s="82" t="s">
        <v>938</v>
      </c>
      <c r="C7" s="82" t="s">
        <v>939</v>
      </c>
      <c r="D7" s="83">
        <v>1795.42</v>
      </c>
      <c r="E7" s="83">
        <v>1528</v>
      </c>
    </row>
    <row r="8" ht="44.25" customHeight="1" spans="1:6">
      <c r="A8" s="81">
        <v>4</v>
      </c>
      <c r="B8" s="82" t="s">
        <v>940</v>
      </c>
      <c r="C8" s="82" t="s">
        <v>941</v>
      </c>
      <c r="D8" s="83">
        <v>500</v>
      </c>
      <c r="E8" s="83">
        <v>203</v>
      </c>
    </row>
    <row r="9" ht="44.25" customHeight="1" spans="1:6">
      <c r="A9" s="81">
        <v>5</v>
      </c>
      <c r="B9" s="82" t="s">
        <v>942</v>
      </c>
      <c r="C9" s="82" t="s">
        <v>943</v>
      </c>
      <c r="D9" s="83">
        <v>100</v>
      </c>
      <c r="E9" s="83">
        <v>68</v>
      </c>
    </row>
    <row r="10" ht="44.25" customHeight="1" spans="1:6">
      <c r="A10" s="81">
        <v>6</v>
      </c>
      <c r="B10" s="82" t="s">
        <v>944</v>
      </c>
      <c r="C10" s="82" t="s">
        <v>945</v>
      </c>
      <c r="D10" s="83">
        <v>17298</v>
      </c>
      <c r="E10" s="83">
        <v>15243.246526</v>
      </c>
    </row>
    <row r="11" ht="44.25" customHeight="1" spans="1:6">
      <c r="A11" s="81">
        <v>7</v>
      </c>
      <c r="B11" s="82" t="s">
        <v>946</v>
      </c>
      <c r="C11" s="82" t="s">
        <v>947</v>
      </c>
      <c r="D11" s="83">
        <v>2290.8485</v>
      </c>
      <c r="E11" s="83">
        <v>2163</v>
      </c>
    </row>
    <row r="12" ht="46" customHeight="1" spans="1:6">
      <c r="A12" s="81">
        <v>8</v>
      </c>
      <c r="B12" s="82" t="s">
        <v>948</v>
      </c>
      <c r="C12" s="82" t="s">
        <v>949</v>
      </c>
      <c r="D12" s="83">
        <v>1000</v>
      </c>
      <c r="E12" s="83">
        <v>478</v>
      </c>
      <c r="F12" s="84"/>
    </row>
    <row r="13" ht="82.5" spans="1:6">
      <c r="A13" s="81">
        <v>9</v>
      </c>
      <c r="B13" s="82" t="s">
        <v>950</v>
      </c>
      <c r="C13" s="82" t="s">
        <v>951</v>
      </c>
      <c r="D13" s="83">
        <v>24200</v>
      </c>
      <c r="E13" s="83">
        <v>23657.3</v>
      </c>
    </row>
    <row r="14" ht="63" customHeight="1" spans="1:6">
      <c r="A14" s="81">
        <v>10</v>
      </c>
      <c r="B14" s="82" t="s">
        <v>952</v>
      </c>
      <c r="C14" s="82" t="s">
        <v>953</v>
      </c>
      <c r="D14" s="83">
        <v>14172.4</v>
      </c>
      <c r="E14" s="83">
        <v>14172.4</v>
      </c>
    </row>
    <row r="15" ht="48" customHeight="1" spans="1:6">
      <c r="A15" s="81">
        <v>11</v>
      </c>
      <c r="B15" s="82" t="s">
        <v>954</v>
      </c>
      <c r="C15" s="82" t="s">
        <v>955</v>
      </c>
      <c r="D15" s="83">
        <v>72079</v>
      </c>
      <c r="E15" s="83">
        <v>72079</v>
      </c>
    </row>
    <row r="16" ht="60.75" customHeight="1" spans="1:6">
      <c r="A16" s="81">
        <v>12</v>
      </c>
      <c r="B16" s="82" t="s">
        <v>956</v>
      </c>
      <c r="C16" s="82" t="s">
        <v>957</v>
      </c>
      <c r="D16" s="83">
        <v>113700</v>
      </c>
      <c r="E16" s="83">
        <v>112600</v>
      </c>
    </row>
  </sheetData>
  <mergeCells count="1">
    <mergeCell ref="A2:E2"/>
  </mergeCells>
  <printOptions horizontalCentered="1"/>
  <pageMargins left="0.314583333333333" right="0.314583333333333" top="0.590277777777778" bottom="0.432638888888889" header="0.511805555555556" footer="0.393055555555556"/>
  <pageSetup paperSize="9" fitToHeight="0" orientation="portrait" horizontalDpi="6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view="pageBreakPreview" zoomScaleNormal="100" workbookViewId="0">
      <selection activeCell="C12" sqref="C12"/>
    </sheetView>
  </sheetViews>
  <sheetFormatPr defaultColWidth="9" defaultRowHeight="13.5"/>
  <cols>
    <col min="1" max="1" width="34.0916666666667" style="63" customWidth="1"/>
    <col min="2" max="12" width="9" style="63"/>
    <col min="13" max="13" width="23.725" style="63" customWidth="1"/>
    <col min="14" max="256" width="9" style="63"/>
    <col min="257" max="257" width="34.0916666666667" style="63" customWidth="1"/>
    <col min="258" max="268" width="9" style="63"/>
    <col min="269" max="269" width="16.9083333333333" style="63" customWidth="1"/>
    <col min="270" max="512" width="9" style="63"/>
    <col min="513" max="513" width="34.0916666666667" style="63" customWidth="1"/>
    <col min="514" max="524" width="9" style="63"/>
    <col min="525" max="525" width="16.9083333333333" style="63" customWidth="1"/>
    <col min="526" max="768" width="9" style="63"/>
    <col min="769" max="769" width="34.0916666666667" style="63" customWidth="1"/>
    <col min="770" max="780" width="9" style="63"/>
    <col min="781" max="781" width="16.9083333333333" style="63" customWidth="1"/>
    <col min="782" max="1024" width="9" style="63"/>
    <col min="1025" max="1025" width="34.0916666666667" style="63" customWidth="1"/>
    <col min="1026" max="1036" width="9" style="63"/>
    <col min="1037" max="1037" width="16.9083333333333" style="63" customWidth="1"/>
    <col min="1038" max="1280" width="9" style="63"/>
    <col min="1281" max="1281" width="34.0916666666667" style="63" customWidth="1"/>
    <col min="1282" max="1292" width="9" style="63"/>
    <col min="1293" max="1293" width="16.9083333333333" style="63" customWidth="1"/>
    <col min="1294" max="1536" width="9" style="63"/>
    <col min="1537" max="1537" width="34.0916666666667" style="63" customWidth="1"/>
    <col min="1538" max="1548" width="9" style="63"/>
    <col min="1549" max="1549" width="16.9083333333333" style="63" customWidth="1"/>
    <col min="1550" max="1792" width="9" style="63"/>
    <col min="1793" max="1793" width="34.0916666666667" style="63" customWidth="1"/>
    <col min="1794" max="1804" width="9" style="63"/>
    <col min="1805" max="1805" width="16.9083333333333" style="63" customWidth="1"/>
    <col min="1806" max="2048" width="9" style="63"/>
    <col min="2049" max="2049" width="34.0916666666667" style="63" customWidth="1"/>
    <col min="2050" max="2060" width="9" style="63"/>
    <col min="2061" max="2061" width="16.9083333333333" style="63" customWidth="1"/>
    <col min="2062" max="2304" width="9" style="63"/>
    <col min="2305" max="2305" width="34.0916666666667" style="63" customWidth="1"/>
    <col min="2306" max="2316" width="9" style="63"/>
    <col min="2317" max="2317" width="16.9083333333333" style="63" customWidth="1"/>
    <col min="2318" max="2560" width="9" style="63"/>
    <col min="2561" max="2561" width="34.0916666666667" style="63" customWidth="1"/>
    <col min="2562" max="2572" width="9" style="63"/>
    <col min="2573" max="2573" width="16.9083333333333" style="63" customWidth="1"/>
    <col min="2574" max="2816" width="9" style="63"/>
    <col min="2817" max="2817" width="34.0916666666667" style="63" customWidth="1"/>
    <col min="2818" max="2828" width="9" style="63"/>
    <col min="2829" max="2829" width="16.9083333333333" style="63" customWidth="1"/>
    <col min="2830" max="3072" width="9" style="63"/>
    <col min="3073" max="3073" width="34.0916666666667" style="63" customWidth="1"/>
    <col min="3074" max="3084" width="9" style="63"/>
    <col min="3085" max="3085" width="16.9083333333333" style="63" customWidth="1"/>
    <col min="3086" max="3328" width="9" style="63"/>
    <col min="3329" max="3329" width="34.0916666666667" style="63" customWidth="1"/>
    <col min="3330" max="3340" width="9" style="63"/>
    <col min="3341" max="3341" width="16.9083333333333" style="63" customWidth="1"/>
    <col min="3342" max="3584" width="9" style="63"/>
    <col min="3585" max="3585" width="34.0916666666667" style="63" customWidth="1"/>
    <col min="3586" max="3596" width="9" style="63"/>
    <col min="3597" max="3597" width="16.9083333333333" style="63" customWidth="1"/>
    <col min="3598" max="3840" width="9" style="63"/>
    <col min="3841" max="3841" width="34.0916666666667" style="63" customWidth="1"/>
    <col min="3842" max="3852" width="9" style="63"/>
    <col min="3853" max="3853" width="16.9083333333333" style="63" customWidth="1"/>
    <col min="3854" max="4096" width="9" style="63"/>
    <col min="4097" max="4097" width="34.0916666666667" style="63" customWidth="1"/>
    <col min="4098" max="4108" width="9" style="63"/>
    <col min="4109" max="4109" width="16.9083333333333" style="63" customWidth="1"/>
    <col min="4110" max="4352" width="9" style="63"/>
    <col min="4353" max="4353" width="34.0916666666667" style="63" customWidth="1"/>
    <col min="4354" max="4364" width="9" style="63"/>
    <col min="4365" max="4365" width="16.9083333333333" style="63" customWidth="1"/>
    <col min="4366" max="4608" width="9" style="63"/>
    <col min="4609" max="4609" width="34.0916666666667" style="63" customWidth="1"/>
    <col min="4610" max="4620" width="9" style="63"/>
    <col min="4621" max="4621" width="16.9083333333333" style="63" customWidth="1"/>
    <col min="4622" max="4864" width="9" style="63"/>
    <col min="4865" max="4865" width="34.0916666666667" style="63" customWidth="1"/>
    <col min="4866" max="4876" width="9" style="63"/>
    <col min="4877" max="4877" width="16.9083333333333" style="63" customWidth="1"/>
    <col min="4878" max="5120" width="9" style="63"/>
    <col min="5121" max="5121" width="34.0916666666667" style="63" customWidth="1"/>
    <col min="5122" max="5132" width="9" style="63"/>
    <col min="5133" max="5133" width="16.9083333333333" style="63" customWidth="1"/>
    <col min="5134" max="5376" width="9" style="63"/>
    <col min="5377" max="5377" width="34.0916666666667" style="63" customWidth="1"/>
    <col min="5378" max="5388" width="9" style="63"/>
    <col min="5389" max="5389" width="16.9083333333333" style="63" customWidth="1"/>
    <col min="5390" max="5632" width="9" style="63"/>
    <col min="5633" max="5633" width="34.0916666666667" style="63" customWidth="1"/>
    <col min="5634" max="5644" width="9" style="63"/>
    <col min="5645" max="5645" width="16.9083333333333" style="63" customWidth="1"/>
    <col min="5646" max="5888" width="9" style="63"/>
    <col min="5889" max="5889" width="34.0916666666667" style="63" customWidth="1"/>
    <col min="5890" max="5900" width="9" style="63"/>
    <col min="5901" max="5901" width="16.9083333333333" style="63" customWidth="1"/>
    <col min="5902" max="6144" width="9" style="63"/>
    <col min="6145" max="6145" width="34.0916666666667" style="63" customWidth="1"/>
    <col min="6146" max="6156" width="9" style="63"/>
    <col min="6157" max="6157" width="16.9083333333333" style="63" customWidth="1"/>
    <col min="6158" max="6400" width="9" style="63"/>
    <col min="6401" max="6401" width="34.0916666666667" style="63" customWidth="1"/>
    <col min="6402" max="6412" width="9" style="63"/>
    <col min="6413" max="6413" width="16.9083333333333" style="63" customWidth="1"/>
    <col min="6414" max="6656" width="9" style="63"/>
    <col min="6657" max="6657" width="34.0916666666667" style="63" customWidth="1"/>
    <col min="6658" max="6668" width="9" style="63"/>
    <col min="6669" max="6669" width="16.9083333333333" style="63" customWidth="1"/>
    <col min="6670" max="6912" width="9" style="63"/>
    <col min="6913" max="6913" width="34.0916666666667" style="63" customWidth="1"/>
    <col min="6914" max="6924" width="9" style="63"/>
    <col min="6925" max="6925" width="16.9083333333333" style="63" customWidth="1"/>
    <col min="6926" max="7168" width="9" style="63"/>
    <col min="7169" max="7169" width="34.0916666666667" style="63" customWidth="1"/>
    <col min="7170" max="7180" width="9" style="63"/>
    <col min="7181" max="7181" width="16.9083333333333" style="63" customWidth="1"/>
    <col min="7182" max="7424" width="9" style="63"/>
    <col min="7425" max="7425" width="34.0916666666667" style="63" customWidth="1"/>
    <col min="7426" max="7436" width="9" style="63"/>
    <col min="7437" max="7437" width="16.9083333333333" style="63" customWidth="1"/>
    <col min="7438" max="7680" width="9" style="63"/>
    <col min="7681" max="7681" width="34.0916666666667" style="63" customWidth="1"/>
    <col min="7682" max="7692" width="9" style="63"/>
    <col min="7693" max="7693" width="16.9083333333333" style="63" customWidth="1"/>
    <col min="7694" max="7936" width="9" style="63"/>
    <col min="7937" max="7937" width="34.0916666666667" style="63" customWidth="1"/>
    <col min="7938" max="7948" width="9" style="63"/>
    <col min="7949" max="7949" width="16.9083333333333" style="63" customWidth="1"/>
    <col min="7950" max="8192" width="9" style="63"/>
    <col min="8193" max="8193" width="34.0916666666667" style="63" customWidth="1"/>
    <col min="8194" max="8204" width="9" style="63"/>
    <col min="8205" max="8205" width="16.9083333333333" style="63" customWidth="1"/>
    <col min="8206" max="8448" width="9" style="63"/>
    <col min="8449" max="8449" width="34.0916666666667" style="63" customWidth="1"/>
    <col min="8450" max="8460" width="9" style="63"/>
    <col min="8461" max="8461" width="16.9083333333333" style="63" customWidth="1"/>
    <col min="8462" max="8704" width="9" style="63"/>
    <col min="8705" max="8705" width="34.0916666666667" style="63" customWidth="1"/>
    <col min="8706" max="8716" width="9" style="63"/>
    <col min="8717" max="8717" width="16.9083333333333" style="63" customWidth="1"/>
    <col min="8718" max="8960" width="9" style="63"/>
    <col min="8961" max="8961" width="34.0916666666667" style="63" customWidth="1"/>
    <col min="8962" max="8972" width="9" style="63"/>
    <col min="8973" max="8973" width="16.9083333333333" style="63" customWidth="1"/>
    <col min="8974" max="9216" width="9" style="63"/>
    <col min="9217" max="9217" width="34.0916666666667" style="63" customWidth="1"/>
    <col min="9218" max="9228" width="9" style="63"/>
    <col min="9229" max="9229" width="16.9083333333333" style="63" customWidth="1"/>
    <col min="9230" max="9472" width="9" style="63"/>
    <col min="9473" max="9473" width="34.0916666666667" style="63" customWidth="1"/>
    <col min="9474" max="9484" width="9" style="63"/>
    <col min="9485" max="9485" width="16.9083333333333" style="63" customWidth="1"/>
    <col min="9486" max="9728" width="9" style="63"/>
    <col min="9729" max="9729" width="34.0916666666667" style="63" customWidth="1"/>
    <col min="9730" max="9740" width="9" style="63"/>
    <col min="9741" max="9741" width="16.9083333333333" style="63" customWidth="1"/>
    <col min="9742" max="9984" width="9" style="63"/>
    <col min="9985" max="9985" width="34.0916666666667" style="63" customWidth="1"/>
    <col min="9986" max="9996" width="9" style="63"/>
    <col min="9997" max="9997" width="16.9083333333333" style="63" customWidth="1"/>
    <col min="9998" max="10240" width="9" style="63"/>
    <col min="10241" max="10241" width="34.0916666666667" style="63" customWidth="1"/>
    <col min="10242" max="10252" width="9" style="63"/>
    <col min="10253" max="10253" width="16.9083333333333" style="63" customWidth="1"/>
    <col min="10254" max="10496" width="9" style="63"/>
    <col min="10497" max="10497" width="34.0916666666667" style="63" customWidth="1"/>
    <col min="10498" max="10508" width="9" style="63"/>
    <col min="10509" max="10509" width="16.9083333333333" style="63" customWidth="1"/>
    <col min="10510" max="10752" width="9" style="63"/>
    <col min="10753" max="10753" width="34.0916666666667" style="63" customWidth="1"/>
    <col min="10754" max="10764" width="9" style="63"/>
    <col min="10765" max="10765" width="16.9083333333333" style="63" customWidth="1"/>
    <col min="10766" max="11008" width="9" style="63"/>
    <col min="11009" max="11009" width="34.0916666666667" style="63" customWidth="1"/>
    <col min="11010" max="11020" width="9" style="63"/>
    <col min="11021" max="11021" width="16.9083333333333" style="63" customWidth="1"/>
    <col min="11022" max="11264" width="9" style="63"/>
    <col min="11265" max="11265" width="34.0916666666667" style="63" customWidth="1"/>
    <col min="11266" max="11276" width="9" style="63"/>
    <col min="11277" max="11277" width="16.9083333333333" style="63" customWidth="1"/>
    <col min="11278" max="11520" width="9" style="63"/>
    <col min="11521" max="11521" width="34.0916666666667" style="63" customWidth="1"/>
    <col min="11522" max="11532" width="9" style="63"/>
    <col min="11533" max="11533" width="16.9083333333333" style="63" customWidth="1"/>
    <col min="11534" max="11776" width="9" style="63"/>
    <col min="11777" max="11777" width="34.0916666666667" style="63" customWidth="1"/>
    <col min="11778" max="11788" width="9" style="63"/>
    <col min="11789" max="11789" width="16.9083333333333" style="63" customWidth="1"/>
    <col min="11790" max="12032" width="9" style="63"/>
    <col min="12033" max="12033" width="34.0916666666667" style="63" customWidth="1"/>
    <col min="12034" max="12044" width="9" style="63"/>
    <col min="12045" max="12045" width="16.9083333333333" style="63" customWidth="1"/>
    <col min="12046" max="12288" width="9" style="63"/>
    <col min="12289" max="12289" width="34.0916666666667" style="63" customWidth="1"/>
    <col min="12290" max="12300" width="9" style="63"/>
    <col min="12301" max="12301" width="16.9083333333333" style="63" customWidth="1"/>
    <col min="12302" max="12544" width="9" style="63"/>
    <col min="12545" max="12545" width="34.0916666666667" style="63" customWidth="1"/>
    <col min="12546" max="12556" width="9" style="63"/>
    <col min="12557" max="12557" width="16.9083333333333" style="63" customWidth="1"/>
    <col min="12558" max="12800" width="9" style="63"/>
    <col min="12801" max="12801" width="34.0916666666667" style="63" customWidth="1"/>
    <col min="12802" max="12812" width="9" style="63"/>
    <col min="12813" max="12813" width="16.9083333333333" style="63" customWidth="1"/>
    <col min="12814" max="13056" width="9" style="63"/>
    <col min="13057" max="13057" width="34.0916666666667" style="63" customWidth="1"/>
    <col min="13058" max="13068" width="9" style="63"/>
    <col min="13069" max="13069" width="16.9083333333333" style="63" customWidth="1"/>
    <col min="13070" max="13312" width="9" style="63"/>
    <col min="13313" max="13313" width="34.0916666666667" style="63" customWidth="1"/>
    <col min="13314" max="13324" width="9" style="63"/>
    <col min="13325" max="13325" width="16.9083333333333" style="63" customWidth="1"/>
    <col min="13326" max="13568" width="9" style="63"/>
    <col min="13569" max="13569" width="34.0916666666667" style="63" customWidth="1"/>
    <col min="13570" max="13580" width="9" style="63"/>
    <col min="13581" max="13581" width="16.9083333333333" style="63" customWidth="1"/>
    <col min="13582" max="13824" width="9" style="63"/>
    <col min="13825" max="13825" width="34.0916666666667" style="63" customWidth="1"/>
    <col min="13826" max="13836" width="9" style="63"/>
    <col min="13837" max="13837" width="16.9083333333333" style="63" customWidth="1"/>
    <col min="13838" max="14080" width="9" style="63"/>
    <col min="14081" max="14081" width="34.0916666666667" style="63" customWidth="1"/>
    <col min="14082" max="14092" width="9" style="63"/>
    <col min="14093" max="14093" width="16.9083333333333" style="63" customWidth="1"/>
    <col min="14094" max="14336" width="9" style="63"/>
    <col min="14337" max="14337" width="34.0916666666667" style="63" customWidth="1"/>
    <col min="14338" max="14348" width="9" style="63"/>
    <col min="14349" max="14349" width="16.9083333333333" style="63" customWidth="1"/>
    <col min="14350" max="14592" width="9" style="63"/>
    <col min="14593" max="14593" width="34.0916666666667" style="63" customWidth="1"/>
    <col min="14594" max="14604" width="9" style="63"/>
    <col min="14605" max="14605" width="16.9083333333333" style="63" customWidth="1"/>
    <col min="14606" max="14848" width="9" style="63"/>
    <col min="14849" max="14849" width="34.0916666666667" style="63" customWidth="1"/>
    <col min="14850" max="14860" width="9" style="63"/>
    <col min="14861" max="14861" width="16.9083333333333" style="63" customWidth="1"/>
    <col min="14862" max="15104" width="9" style="63"/>
    <col min="15105" max="15105" width="34.0916666666667" style="63" customWidth="1"/>
    <col min="15106" max="15116" width="9" style="63"/>
    <col min="15117" max="15117" width="16.9083333333333" style="63" customWidth="1"/>
    <col min="15118" max="15360" width="9" style="63"/>
    <col min="15361" max="15361" width="34.0916666666667" style="63" customWidth="1"/>
    <col min="15362" max="15372" width="9" style="63"/>
    <col min="15373" max="15373" width="16.9083333333333" style="63" customWidth="1"/>
    <col min="15374" max="15616" width="9" style="63"/>
    <col min="15617" max="15617" width="34.0916666666667" style="63" customWidth="1"/>
    <col min="15618" max="15628" width="9" style="63"/>
    <col min="15629" max="15629" width="16.9083333333333" style="63" customWidth="1"/>
    <col min="15630" max="15872" width="9" style="63"/>
    <col min="15873" max="15873" width="34.0916666666667" style="63" customWidth="1"/>
    <col min="15874" max="15884" width="9" style="63"/>
    <col min="15885" max="15885" width="16.9083333333333" style="63" customWidth="1"/>
    <col min="15886" max="16128" width="9" style="63"/>
    <col min="16129" max="16129" width="34.0916666666667" style="63" customWidth="1"/>
    <col min="16130" max="16140" width="9" style="63"/>
    <col min="16141" max="16141" width="16.9083333333333" style="63" customWidth="1"/>
    <col min="16142" max="16384" width="9" style="63"/>
  </cols>
  <sheetData>
    <row r="1" s="61" customFormat="1" ht="17.25" spans="1:13">
      <c r="A1" s="64" t="s">
        <v>958</v>
      </c>
    </row>
    <row r="2" ht="34.5" customHeight="1" spans="1:13">
      <c r="A2" s="65" t="s">
        <v>959</v>
      </c>
      <c r="B2" s="65"/>
      <c r="C2" s="65"/>
      <c r="D2" s="65"/>
      <c r="E2" s="65"/>
      <c r="F2" s="65"/>
      <c r="G2" s="65"/>
      <c r="H2" s="65"/>
      <c r="I2" s="65"/>
      <c r="J2" s="65"/>
      <c r="K2" s="65"/>
      <c r="L2" s="65"/>
      <c r="M2" s="65"/>
    </row>
    <row r="3" ht="16.5" spans="1:13">
      <c r="M3" s="66" t="s">
        <v>41</v>
      </c>
    </row>
    <row r="4" ht="51.75" spans="1:13">
      <c r="A4" s="67" t="s">
        <v>960</v>
      </c>
      <c r="B4" s="67" t="s">
        <v>513</v>
      </c>
      <c r="C4" s="68" t="s">
        <v>961</v>
      </c>
      <c r="D4" s="68" t="s">
        <v>962</v>
      </c>
      <c r="E4" s="68" t="s">
        <v>963</v>
      </c>
      <c r="F4" s="68" t="s">
        <v>964</v>
      </c>
      <c r="G4" s="68" t="s">
        <v>965</v>
      </c>
      <c r="H4" s="68" t="s">
        <v>962</v>
      </c>
      <c r="I4" s="68" t="s">
        <v>966</v>
      </c>
      <c r="J4" s="68" t="s">
        <v>967</v>
      </c>
      <c r="K4" s="68" t="s">
        <v>968</v>
      </c>
      <c r="L4" s="68" t="s">
        <v>969</v>
      </c>
      <c r="M4" s="68" t="s">
        <v>970</v>
      </c>
    </row>
    <row r="5" ht="25.5" customHeight="1" spans="1:13">
      <c r="A5" s="69" t="s">
        <v>971</v>
      </c>
      <c r="B5" s="70"/>
      <c r="C5" s="69"/>
      <c r="D5" s="69"/>
      <c r="E5" s="69"/>
      <c r="F5" s="69"/>
      <c r="G5" s="69"/>
      <c r="H5" s="69"/>
      <c r="I5" s="69"/>
      <c r="J5" s="69"/>
      <c r="K5" s="69"/>
      <c r="L5" s="69"/>
      <c r="M5" s="69"/>
    </row>
    <row r="6" ht="25.5" customHeight="1" spans="1:13">
      <c r="A6" s="69" t="s">
        <v>972</v>
      </c>
      <c r="B6" s="70"/>
      <c r="C6" s="69"/>
      <c r="D6" s="69"/>
      <c r="E6" s="69"/>
      <c r="F6" s="69"/>
      <c r="G6" s="69"/>
      <c r="H6" s="69"/>
      <c r="I6" s="69"/>
      <c r="J6" s="69"/>
      <c r="K6" s="69"/>
      <c r="L6" s="69"/>
      <c r="M6" s="69"/>
    </row>
    <row r="7" ht="25.5" customHeight="1" spans="1:13">
      <c r="A7" s="69" t="s">
        <v>973</v>
      </c>
      <c r="B7" s="70"/>
      <c r="C7" s="69"/>
      <c r="D7" s="69"/>
      <c r="E7" s="69"/>
      <c r="F7" s="69"/>
      <c r="G7" s="69"/>
      <c r="H7" s="69"/>
      <c r="I7" s="69"/>
      <c r="J7" s="69"/>
      <c r="K7" s="69"/>
      <c r="L7" s="69"/>
      <c r="M7" s="69"/>
    </row>
    <row r="8" ht="25.5" customHeight="1" spans="1:13">
      <c r="A8" s="69" t="s">
        <v>974</v>
      </c>
      <c r="B8" s="70"/>
      <c r="C8" s="69"/>
      <c r="D8" s="69"/>
      <c r="E8" s="69"/>
      <c r="F8" s="69"/>
      <c r="G8" s="69"/>
      <c r="H8" s="69"/>
      <c r="I8" s="69"/>
      <c r="J8" s="69"/>
      <c r="K8" s="69"/>
      <c r="L8" s="69"/>
      <c r="M8" s="69"/>
    </row>
    <row r="9" ht="25.5" customHeight="1" spans="1:13">
      <c r="A9" s="69" t="s">
        <v>975</v>
      </c>
      <c r="B9" s="70"/>
      <c r="C9" s="69"/>
      <c r="D9" s="69"/>
      <c r="E9" s="69"/>
      <c r="F9" s="69"/>
      <c r="G9" s="69"/>
      <c r="H9" s="69"/>
      <c r="I9" s="69"/>
      <c r="J9" s="69"/>
      <c r="K9" s="69"/>
      <c r="L9" s="69"/>
      <c r="M9" s="69"/>
    </row>
    <row r="10" ht="25.5" customHeight="1" spans="1:13">
      <c r="A10" s="71" t="s">
        <v>902</v>
      </c>
      <c r="B10" s="70">
        <v>0</v>
      </c>
      <c r="C10" s="69"/>
      <c r="D10" s="69"/>
      <c r="E10" s="69"/>
      <c r="F10" s="69"/>
      <c r="G10" s="69"/>
      <c r="H10" s="69"/>
      <c r="I10" s="69"/>
      <c r="J10" s="69"/>
      <c r="K10" s="69"/>
      <c r="L10" s="69"/>
      <c r="M10" s="69"/>
    </row>
  </sheetData>
  <mergeCells count="1">
    <mergeCell ref="A2:M2"/>
  </mergeCells>
  <printOptions horizontalCentered="1"/>
  <pageMargins left="0.314583333333333" right="0.314583333333333" top="0.590277777777778" bottom="0.432638888888889" header="0.511805555555556" footer="0.393055555555556"/>
  <pageSetup paperSize="9" scale="88" fitToHeight="0" orientation="landscape" horizontalDpi="6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workbookViewId="0">
      <selection activeCell="H12" sqref="H12"/>
    </sheetView>
  </sheetViews>
  <sheetFormatPr defaultColWidth="9" defaultRowHeight="13.5"/>
  <cols>
    <col min="1" max="1" width="34.0916666666667" style="63" customWidth="1"/>
    <col min="2" max="2" width="9" style="63"/>
    <col min="3" max="3" width="9" style="63" customWidth="1"/>
    <col min="4" max="11" width="9" style="63"/>
    <col min="12" max="12" width="9" style="63" customWidth="1"/>
    <col min="13" max="13" width="23.725" style="63" customWidth="1"/>
    <col min="14" max="256" width="9" style="63"/>
    <col min="257" max="257" width="34.0916666666667" style="63" customWidth="1"/>
    <col min="258" max="268" width="9" style="63"/>
    <col min="269" max="269" width="16.9083333333333" style="63" customWidth="1"/>
    <col min="270" max="512" width="9" style="63"/>
    <col min="513" max="513" width="34.0916666666667" style="63" customWidth="1"/>
    <col min="514" max="524" width="9" style="63"/>
    <col min="525" max="525" width="16.9083333333333" style="63" customWidth="1"/>
    <col min="526" max="768" width="9" style="63"/>
    <col min="769" max="769" width="34.0916666666667" style="63" customWidth="1"/>
    <col min="770" max="780" width="9" style="63"/>
    <col min="781" max="781" width="16.9083333333333" style="63" customWidth="1"/>
    <col min="782" max="1024" width="9" style="63"/>
    <col min="1025" max="1025" width="34.0916666666667" style="63" customWidth="1"/>
    <col min="1026" max="1036" width="9" style="63"/>
    <col min="1037" max="1037" width="16.9083333333333" style="63" customWidth="1"/>
    <col min="1038" max="1280" width="9" style="63"/>
    <col min="1281" max="1281" width="34.0916666666667" style="63" customWidth="1"/>
    <col min="1282" max="1292" width="9" style="63"/>
    <col min="1293" max="1293" width="16.9083333333333" style="63" customWidth="1"/>
    <col min="1294" max="1536" width="9" style="63"/>
    <col min="1537" max="1537" width="34.0916666666667" style="63" customWidth="1"/>
    <col min="1538" max="1548" width="9" style="63"/>
    <col min="1549" max="1549" width="16.9083333333333" style="63" customWidth="1"/>
    <col min="1550" max="1792" width="9" style="63"/>
    <col min="1793" max="1793" width="34.0916666666667" style="63" customWidth="1"/>
    <col min="1794" max="1804" width="9" style="63"/>
    <col min="1805" max="1805" width="16.9083333333333" style="63" customWidth="1"/>
    <col min="1806" max="2048" width="9" style="63"/>
    <col min="2049" max="2049" width="34.0916666666667" style="63" customWidth="1"/>
    <col min="2050" max="2060" width="9" style="63"/>
    <col min="2061" max="2061" width="16.9083333333333" style="63" customWidth="1"/>
    <col min="2062" max="2304" width="9" style="63"/>
    <col min="2305" max="2305" width="34.0916666666667" style="63" customWidth="1"/>
    <col min="2306" max="2316" width="9" style="63"/>
    <col min="2317" max="2317" width="16.9083333333333" style="63" customWidth="1"/>
    <col min="2318" max="2560" width="9" style="63"/>
    <col min="2561" max="2561" width="34.0916666666667" style="63" customWidth="1"/>
    <col min="2562" max="2572" width="9" style="63"/>
    <col min="2573" max="2573" width="16.9083333333333" style="63" customWidth="1"/>
    <col min="2574" max="2816" width="9" style="63"/>
    <col min="2817" max="2817" width="34.0916666666667" style="63" customWidth="1"/>
    <col min="2818" max="2828" width="9" style="63"/>
    <col min="2829" max="2829" width="16.9083333333333" style="63" customWidth="1"/>
    <col min="2830" max="3072" width="9" style="63"/>
    <col min="3073" max="3073" width="34.0916666666667" style="63" customWidth="1"/>
    <col min="3074" max="3084" width="9" style="63"/>
    <col min="3085" max="3085" width="16.9083333333333" style="63" customWidth="1"/>
    <col min="3086" max="3328" width="9" style="63"/>
    <col min="3329" max="3329" width="34.0916666666667" style="63" customWidth="1"/>
    <col min="3330" max="3340" width="9" style="63"/>
    <col min="3341" max="3341" width="16.9083333333333" style="63" customWidth="1"/>
    <col min="3342" max="3584" width="9" style="63"/>
    <col min="3585" max="3585" width="34.0916666666667" style="63" customWidth="1"/>
    <col min="3586" max="3596" width="9" style="63"/>
    <col min="3597" max="3597" width="16.9083333333333" style="63" customWidth="1"/>
    <col min="3598" max="3840" width="9" style="63"/>
    <col min="3841" max="3841" width="34.0916666666667" style="63" customWidth="1"/>
    <col min="3842" max="3852" width="9" style="63"/>
    <col min="3853" max="3853" width="16.9083333333333" style="63" customWidth="1"/>
    <col min="3854" max="4096" width="9" style="63"/>
    <col min="4097" max="4097" width="34.0916666666667" style="63" customWidth="1"/>
    <col min="4098" max="4108" width="9" style="63"/>
    <col min="4109" max="4109" width="16.9083333333333" style="63" customWidth="1"/>
    <col min="4110" max="4352" width="9" style="63"/>
    <col min="4353" max="4353" width="34.0916666666667" style="63" customWidth="1"/>
    <col min="4354" max="4364" width="9" style="63"/>
    <col min="4365" max="4365" width="16.9083333333333" style="63" customWidth="1"/>
    <col min="4366" max="4608" width="9" style="63"/>
    <col min="4609" max="4609" width="34.0916666666667" style="63" customWidth="1"/>
    <col min="4610" max="4620" width="9" style="63"/>
    <col min="4621" max="4621" width="16.9083333333333" style="63" customWidth="1"/>
    <col min="4622" max="4864" width="9" style="63"/>
    <col min="4865" max="4865" width="34.0916666666667" style="63" customWidth="1"/>
    <col min="4866" max="4876" width="9" style="63"/>
    <col min="4877" max="4877" width="16.9083333333333" style="63" customWidth="1"/>
    <col min="4878" max="5120" width="9" style="63"/>
    <col min="5121" max="5121" width="34.0916666666667" style="63" customWidth="1"/>
    <col min="5122" max="5132" width="9" style="63"/>
    <col min="5133" max="5133" width="16.9083333333333" style="63" customWidth="1"/>
    <col min="5134" max="5376" width="9" style="63"/>
    <col min="5377" max="5377" width="34.0916666666667" style="63" customWidth="1"/>
    <col min="5378" max="5388" width="9" style="63"/>
    <col min="5389" max="5389" width="16.9083333333333" style="63" customWidth="1"/>
    <col min="5390" max="5632" width="9" style="63"/>
    <col min="5633" max="5633" width="34.0916666666667" style="63" customWidth="1"/>
    <col min="5634" max="5644" width="9" style="63"/>
    <col min="5645" max="5645" width="16.9083333333333" style="63" customWidth="1"/>
    <col min="5646" max="5888" width="9" style="63"/>
    <col min="5889" max="5889" width="34.0916666666667" style="63" customWidth="1"/>
    <col min="5890" max="5900" width="9" style="63"/>
    <col min="5901" max="5901" width="16.9083333333333" style="63" customWidth="1"/>
    <col min="5902" max="6144" width="9" style="63"/>
    <col min="6145" max="6145" width="34.0916666666667" style="63" customWidth="1"/>
    <col min="6146" max="6156" width="9" style="63"/>
    <col min="6157" max="6157" width="16.9083333333333" style="63" customWidth="1"/>
    <col min="6158" max="6400" width="9" style="63"/>
    <col min="6401" max="6401" width="34.0916666666667" style="63" customWidth="1"/>
    <col min="6402" max="6412" width="9" style="63"/>
    <col min="6413" max="6413" width="16.9083333333333" style="63" customWidth="1"/>
    <col min="6414" max="6656" width="9" style="63"/>
    <col min="6657" max="6657" width="34.0916666666667" style="63" customWidth="1"/>
    <col min="6658" max="6668" width="9" style="63"/>
    <col min="6669" max="6669" width="16.9083333333333" style="63" customWidth="1"/>
    <col min="6670" max="6912" width="9" style="63"/>
    <col min="6913" max="6913" width="34.0916666666667" style="63" customWidth="1"/>
    <col min="6914" max="6924" width="9" style="63"/>
    <col min="6925" max="6925" width="16.9083333333333" style="63" customWidth="1"/>
    <col min="6926" max="7168" width="9" style="63"/>
    <col min="7169" max="7169" width="34.0916666666667" style="63" customWidth="1"/>
    <col min="7170" max="7180" width="9" style="63"/>
    <col min="7181" max="7181" width="16.9083333333333" style="63" customWidth="1"/>
    <col min="7182" max="7424" width="9" style="63"/>
    <col min="7425" max="7425" width="34.0916666666667" style="63" customWidth="1"/>
    <col min="7426" max="7436" width="9" style="63"/>
    <col min="7437" max="7437" width="16.9083333333333" style="63" customWidth="1"/>
    <col min="7438" max="7680" width="9" style="63"/>
    <col min="7681" max="7681" width="34.0916666666667" style="63" customWidth="1"/>
    <col min="7682" max="7692" width="9" style="63"/>
    <col min="7693" max="7693" width="16.9083333333333" style="63" customWidth="1"/>
    <col min="7694" max="7936" width="9" style="63"/>
    <col min="7937" max="7937" width="34.0916666666667" style="63" customWidth="1"/>
    <col min="7938" max="7948" width="9" style="63"/>
    <col min="7949" max="7949" width="16.9083333333333" style="63" customWidth="1"/>
    <col min="7950" max="8192" width="9" style="63"/>
    <col min="8193" max="8193" width="34.0916666666667" style="63" customWidth="1"/>
    <col min="8194" max="8204" width="9" style="63"/>
    <col min="8205" max="8205" width="16.9083333333333" style="63" customWidth="1"/>
    <col min="8206" max="8448" width="9" style="63"/>
    <col min="8449" max="8449" width="34.0916666666667" style="63" customWidth="1"/>
    <col min="8450" max="8460" width="9" style="63"/>
    <col min="8461" max="8461" width="16.9083333333333" style="63" customWidth="1"/>
    <col min="8462" max="8704" width="9" style="63"/>
    <col min="8705" max="8705" width="34.0916666666667" style="63" customWidth="1"/>
    <col min="8706" max="8716" width="9" style="63"/>
    <col min="8717" max="8717" width="16.9083333333333" style="63" customWidth="1"/>
    <col min="8718" max="8960" width="9" style="63"/>
    <col min="8961" max="8961" width="34.0916666666667" style="63" customWidth="1"/>
    <col min="8962" max="8972" width="9" style="63"/>
    <col min="8973" max="8973" width="16.9083333333333" style="63" customWidth="1"/>
    <col min="8974" max="9216" width="9" style="63"/>
    <col min="9217" max="9217" width="34.0916666666667" style="63" customWidth="1"/>
    <col min="9218" max="9228" width="9" style="63"/>
    <col min="9229" max="9229" width="16.9083333333333" style="63" customWidth="1"/>
    <col min="9230" max="9472" width="9" style="63"/>
    <col min="9473" max="9473" width="34.0916666666667" style="63" customWidth="1"/>
    <col min="9474" max="9484" width="9" style="63"/>
    <col min="9485" max="9485" width="16.9083333333333" style="63" customWidth="1"/>
    <col min="9486" max="9728" width="9" style="63"/>
    <col min="9729" max="9729" width="34.0916666666667" style="63" customWidth="1"/>
    <col min="9730" max="9740" width="9" style="63"/>
    <col min="9741" max="9741" width="16.9083333333333" style="63" customWidth="1"/>
    <col min="9742" max="9984" width="9" style="63"/>
    <col min="9985" max="9985" width="34.0916666666667" style="63" customWidth="1"/>
    <col min="9986" max="9996" width="9" style="63"/>
    <col min="9997" max="9997" width="16.9083333333333" style="63" customWidth="1"/>
    <col min="9998" max="10240" width="9" style="63"/>
    <col min="10241" max="10241" width="34.0916666666667" style="63" customWidth="1"/>
    <col min="10242" max="10252" width="9" style="63"/>
    <col min="10253" max="10253" width="16.9083333333333" style="63" customWidth="1"/>
    <col min="10254" max="10496" width="9" style="63"/>
    <col min="10497" max="10497" width="34.0916666666667" style="63" customWidth="1"/>
    <col min="10498" max="10508" width="9" style="63"/>
    <col min="10509" max="10509" width="16.9083333333333" style="63" customWidth="1"/>
    <col min="10510" max="10752" width="9" style="63"/>
    <col min="10753" max="10753" width="34.0916666666667" style="63" customWidth="1"/>
    <col min="10754" max="10764" width="9" style="63"/>
    <col min="10765" max="10765" width="16.9083333333333" style="63" customWidth="1"/>
    <col min="10766" max="11008" width="9" style="63"/>
    <col min="11009" max="11009" width="34.0916666666667" style="63" customWidth="1"/>
    <col min="11010" max="11020" width="9" style="63"/>
    <col min="11021" max="11021" width="16.9083333333333" style="63" customWidth="1"/>
    <col min="11022" max="11264" width="9" style="63"/>
    <col min="11265" max="11265" width="34.0916666666667" style="63" customWidth="1"/>
    <col min="11266" max="11276" width="9" style="63"/>
    <col min="11277" max="11277" width="16.9083333333333" style="63" customWidth="1"/>
    <col min="11278" max="11520" width="9" style="63"/>
    <col min="11521" max="11521" width="34.0916666666667" style="63" customWidth="1"/>
    <col min="11522" max="11532" width="9" style="63"/>
    <col min="11533" max="11533" width="16.9083333333333" style="63" customWidth="1"/>
    <col min="11534" max="11776" width="9" style="63"/>
    <col min="11777" max="11777" width="34.0916666666667" style="63" customWidth="1"/>
    <col min="11778" max="11788" width="9" style="63"/>
    <col min="11789" max="11789" width="16.9083333333333" style="63" customWidth="1"/>
    <col min="11790" max="12032" width="9" style="63"/>
    <col min="12033" max="12033" width="34.0916666666667" style="63" customWidth="1"/>
    <col min="12034" max="12044" width="9" style="63"/>
    <col min="12045" max="12045" width="16.9083333333333" style="63" customWidth="1"/>
    <col min="12046" max="12288" width="9" style="63"/>
    <col min="12289" max="12289" width="34.0916666666667" style="63" customWidth="1"/>
    <col min="12290" max="12300" width="9" style="63"/>
    <col min="12301" max="12301" width="16.9083333333333" style="63" customWidth="1"/>
    <col min="12302" max="12544" width="9" style="63"/>
    <col min="12545" max="12545" width="34.0916666666667" style="63" customWidth="1"/>
    <col min="12546" max="12556" width="9" style="63"/>
    <col min="12557" max="12557" width="16.9083333333333" style="63" customWidth="1"/>
    <col min="12558" max="12800" width="9" style="63"/>
    <col min="12801" max="12801" width="34.0916666666667" style="63" customWidth="1"/>
    <col min="12802" max="12812" width="9" style="63"/>
    <col min="12813" max="12813" width="16.9083333333333" style="63" customWidth="1"/>
    <col min="12814" max="13056" width="9" style="63"/>
    <col min="13057" max="13057" width="34.0916666666667" style="63" customWidth="1"/>
    <col min="13058" max="13068" width="9" style="63"/>
    <col min="13069" max="13069" width="16.9083333333333" style="63" customWidth="1"/>
    <col min="13070" max="13312" width="9" style="63"/>
    <col min="13313" max="13313" width="34.0916666666667" style="63" customWidth="1"/>
    <col min="13314" max="13324" width="9" style="63"/>
    <col min="13325" max="13325" width="16.9083333333333" style="63" customWidth="1"/>
    <col min="13326" max="13568" width="9" style="63"/>
    <col min="13569" max="13569" width="34.0916666666667" style="63" customWidth="1"/>
    <col min="13570" max="13580" width="9" style="63"/>
    <col min="13581" max="13581" width="16.9083333333333" style="63" customWidth="1"/>
    <col min="13582" max="13824" width="9" style="63"/>
    <col min="13825" max="13825" width="34.0916666666667" style="63" customWidth="1"/>
    <col min="13826" max="13836" width="9" style="63"/>
    <col min="13837" max="13837" width="16.9083333333333" style="63" customWidth="1"/>
    <col min="13838" max="14080" width="9" style="63"/>
    <col min="14081" max="14081" width="34.0916666666667" style="63" customWidth="1"/>
    <col min="14082" max="14092" width="9" style="63"/>
    <col min="14093" max="14093" width="16.9083333333333" style="63" customWidth="1"/>
    <col min="14094" max="14336" width="9" style="63"/>
    <col min="14337" max="14337" width="34.0916666666667" style="63" customWidth="1"/>
    <col min="14338" max="14348" width="9" style="63"/>
    <col min="14349" max="14349" width="16.9083333333333" style="63" customWidth="1"/>
    <col min="14350" max="14592" width="9" style="63"/>
    <col min="14593" max="14593" width="34.0916666666667" style="63" customWidth="1"/>
    <col min="14594" max="14604" width="9" style="63"/>
    <col min="14605" max="14605" width="16.9083333333333" style="63" customWidth="1"/>
    <col min="14606" max="14848" width="9" style="63"/>
    <col min="14849" max="14849" width="34.0916666666667" style="63" customWidth="1"/>
    <col min="14850" max="14860" width="9" style="63"/>
    <col min="14861" max="14861" width="16.9083333333333" style="63" customWidth="1"/>
    <col min="14862" max="15104" width="9" style="63"/>
    <col min="15105" max="15105" width="34.0916666666667" style="63" customWidth="1"/>
    <col min="15106" max="15116" width="9" style="63"/>
    <col min="15117" max="15117" width="16.9083333333333" style="63" customWidth="1"/>
    <col min="15118" max="15360" width="9" style="63"/>
    <col min="15361" max="15361" width="34.0916666666667" style="63" customWidth="1"/>
    <col min="15362" max="15372" width="9" style="63"/>
    <col min="15373" max="15373" width="16.9083333333333" style="63" customWidth="1"/>
    <col min="15374" max="15616" width="9" style="63"/>
    <col min="15617" max="15617" width="34.0916666666667" style="63" customWidth="1"/>
    <col min="15618" max="15628" width="9" style="63"/>
    <col min="15629" max="15629" width="16.9083333333333" style="63" customWidth="1"/>
    <col min="15630" max="15872" width="9" style="63"/>
    <col min="15873" max="15873" width="34.0916666666667" style="63" customWidth="1"/>
    <col min="15874" max="15884" width="9" style="63"/>
    <col min="15885" max="15885" width="16.9083333333333" style="63" customWidth="1"/>
    <col min="15886" max="16128" width="9" style="63"/>
    <col min="16129" max="16129" width="34.0916666666667" style="63" customWidth="1"/>
    <col min="16130" max="16140" width="9" style="63"/>
    <col min="16141" max="16141" width="16.9083333333333" style="63" customWidth="1"/>
    <col min="16142" max="16384" width="9" style="63"/>
  </cols>
  <sheetData>
    <row r="1" s="61" customFormat="1" ht="17.25" spans="1:13">
      <c r="A1" s="64" t="s">
        <v>976</v>
      </c>
    </row>
    <row r="2" ht="34.5" customHeight="1" spans="1:13">
      <c r="A2" s="65" t="s">
        <v>977</v>
      </c>
      <c r="B2" s="65"/>
      <c r="C2" s="65"/>
      <c r="D2" s="65"/>
      <c r="E2" s="65"/>
      <c r="F2" s="65"/>
      <c r="G2" s="65"/>
      <c r="H2" s="65"/>
      <c r="I2" s="65"/>
      <c r="J2" s="65"/>
      <c r="K2" s="65"/>
      <c r="L2" s="65"/>
      <c r="M2" s="65"/>
    </row>
    <row r="3" ht="16.5" spans="1:13">
      <c r="M3" s="66" t="s">
        <v>41</v>
      </c>
    </row>
    <row r="4" ht="51.75" spans="1:13">
      <c r="A4" s="67" t="s">
        <v>960</v>
      </c>
      <c r="B4" s="67" t="s">
        <v>513</v>
      </c>
      <c r="C4" s="68" t="s">
        <v>961</v>
      </c>
      <c r="D4" s="68" t="s">
        <v>962</v>
      </c>
      <c r="E4" s="68" t="s">
        <v>963</v>
      </c>
      <c r="F4" s="68" t="s">
        <v>964</v>
      </c>
      <c r="G4" s="68" t="s">
        <v>965</v>
      </c>
      <c r="H4" s="68" t="s">
        <v>962</v>
      </c>
      <c r="I4" s="68" t="s">
        <v>966</v>
      </c>
      <c r="J4" s="68" t="s">
        <v>967</v>
      </c>
      <c r="K4" s="68" t="s">
        <v>968</v>
      </c>
      <c r="L4" s="68" t="s">
        <v>969</v>
      </c>
      <c r="M4" s="68" t="s">
        <v>970</v>
      </c>
    </row>
    <row r="5" ht="25.5" customHeight="1" spans="1:13">
      <c r="A5" s="69" t="s">
        <v>978</v>
      </c>
      <c r="B5" s="70"/>
      <c r="C5" s="69"/>
      <c r="D5" s="69"/>
      <c r="E5" s="69"/>
      <c r="F5" s="69"/>
      <c r="G5" s="69"/>
      <c r="H5" s="69"/>
      <c r="I5" s="69"/>
      <c r="J5" s="69"/>
      <c r="K5" s="69"/>
      <c r="L5" s="69"/>
      <c r="M5" s="69"/>
    </row>
    <row r="6" ht="25.5" customHeight="1" spans="1:13">
      <c r="A6" s="69" t="s">
        <v>979</v>
      </c>
      <c r="B6" s="70"/>
      <c r="C6" s="69"/>
      <c r="D6" s="69"/>
      <c r="E6" s="69"/>
      <c r="F6" s="69"/>
      <c r="G6" s="69"/>
      <c r="H6" s="69"/>
      <c r="I6" s="69"/>
      <c r="J6" s="69"/>
      <c r="K6" s="69"/>
      <c r="L6" s="69"/>
      <c r="M6" s="69"/>
    </row>
    <row r="7" ht="25.5" customHeight="1" spans="1:13">
      <c r="A7" s="69" t="s">
        <v>980</v>
      </c>
      <c r="B7" s="70"/>
      <c r="C7" s="69"/>
      <c r="D7" s="69"/>
      <c r="E7" s="69"/>
      <c r="F7" s="69"/>
      <c r="G7" s="69"/>
      <c r="H7" s="69"/>
      <c r="I7" s="69"/>
      <c r="J7" s="69"/>
      <c r="K7" s="69"/>
      <c r="L7" s="69"/>
      <c r="M7" s="69"/>
    </row>
    <row r="8" s="62" customFormat="1" ht="25.5" customHeight="1" spans="1:13">
      <c r="A8" s="71" t="s">
        <v>846</v>
      </c>
      <c r="B8" s="72"/>
      <c r="C8" s="71"/>
      <c r="D8" s="71"/>
      <c r="E8" s="71"/>
      <c r="F8" s="71"/>
      <c r="G8" s="71"/>
      <c r="H8" s="71"/>
      <c r="I8" s="71"/>
      <c r="J8" s="71"/>
      <c r="K8" s="71"/>
      <c r="L8" s="71"/>
      <c r="M8" s="71"/>
    </row>
    <row r="9" ht="25.5" customHeight="1" spans="1:13">
      <c r="A9" s="71" t="s">
        <v>981</v>
      </c>
      <c r="B9" s="70">
        <v>0</v>
      </c>
      <c r="C9" s="69"/>
      <c r="D9" s="69"/>
      <c r="E9" s="69"/>
      <c r="F9" s="69"/>
      <c r="G9" s="69"/>
      <c r="H9" s="69"/>
      <c r="I9" s="69"/>
      <c r="J9" s="69"/>
      <c r="K9" s="69"/>
      <c r="L9" s="69"/>
      <c r="M9" s="69"/>
    </row>
    <row r="10" ht="25.5" customHeight="1" spans="1:13">
      <c r="A10" s="71" t="s">
        <v>982</v>
      </c>
      <c r="B10" s="70">
        <v>0</v>
      </c>
      <c r="C10" s="69"/>
      <c r="D10" s="69"/>
      <c r="E10" s="69"/>
      <c r="F10" s="69"/>
      <c r="G10" s="69"/>
      <c r="H10" s="69"/>
      <c r="I10" s="69"/>
      <c r="J10" s="69"/>
      <c r="K10" s="69"/>
      <c r="L10" s="69"/>
      <c r="M10" s="69"/>
    </row>
  </sheetData>
  <mergeCells count="1">
    <mergeCell ref="A2:M2"/>
  </mergeCells>
  <printOptions horizontalCentered="1"/>
  <pageMargins left="0.314583333333333" right="0.314583333333333" top="0.590277777777778" bottom="0.432638888888889" header="0.511805555555556" footer="0.393055555555556"/>
  <pageSetup paperSize="9" scale="91" fitToHeight="0" orientation="landscape" horizontalDpi="600"/>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view="pageBreakPreview" zoomScaleNormal="100" workbookViewId="0">
      <selection activeCell="I36" sqref="I36"/>
    </sheetView>
  </sheetViews>
  <sheetFormatPr defaultColWidth="10" defaultRowHeight="14.25" outlineLevelRow="5" outlineLevelCol="6"/>
  <cols>
    <col min="1" max="1" width="21.125" style="27" customWidth="1"/>
    <col min="2" max="7" width="17.125" style="27" customWidth="1"/>
    <col min="8" max="9" width="9.75" style="27" customWidth="1"/>
    <col min="10" max="16384" width="10" style="27"/>
  </cols>
  <sheetData>
    <row r="1" customHeight="1" spans="1:7">
      <c r="A1" s="28" t="s">
        <v>983</v>
      </c>
    </row>
    <row r="2" ht="28.7" customHeight="1" spans="1:7">
      <c r="A2" s="29" t="s">
        <v>984</v>
      </c>
      <c r="B2" s="29"/>
      <c r="C2" s="29"/>
      <c r="D2" s="29"/>
      <c r="E2" s="29"/>
      <c r="F2" s="29"/>
      <c r="G2" s="29"/>
    </row>
    <row r="3" customHeight="1" spans="1:7">
      <c r="A3" s="28"/>
      <c r="B3" s="28"/>
      <c r="G3" s="58" t="s">
        <v>985</v>
      </c>
    </row>
    <row r="4" ht="30" customHeight="1" spans="1:7">
      <c r="A4" s="31" t="s">
        <v>986</v>
      </c>
      <c r="B4" s="31" t="s">
        <v>987</v>
      </c>
      <c r="C4" s="31"/>
      <c r="D4" s="31"/>
      <c r="E4" s="31" t="s">
        <v>988</v>
      </c>
      <c r="F4" s="31"/>
      <c r="G4" s="31"/>
    </row>
    <row r="5" ht="30" customHeight="1" spans="1:7">
      <c r="A5" s="31"/>
      <c r="B5" s="31" t="s">
        <v>989</v>
      </c>
      <c r="C5" s="31" t="s">
        <v>990</v>
      </c>
      <c r="D5" s="31" t="s">
        <v>991</v>
      </c>
      <c r="E5" s="31" t="s">
        <v>989</v>
      </c>
      <c r="F5" s="31" t="s">
        <v>990</v>
      </c>
      <c r="G5" s="31" t="s">
        <v>991</v>
      </c>
    </row>
    <row r="6" ht="30" customHeight="1" spans="1:7">
      <c r="A6" s="59" t="s">
        <v>992</v>
      </c>
      <c r="B6" s="60">
        <v>24.7</v>
      </c>
      <c r="C6" s="60">
        <v>24.7</v>
      </c>
      <c r="D6" s="60">
        <v>0</v>
      </c>
      <c r="E6" s="60">
        <v>5</v>
      </c>
      <c r="F6" s="60">
        <v>5</v>
      </c>
      <c r="G6" s="60">
        <v>0</v>
      </c>
    </row>
  </sheetData>
  <mergeCells count="4">
    <mergeCell ref="A2:G2"/>
    <mergeCell ref="B4:D4"/>
    <mergeCell ref="E4:G4"/>
    <mergeCell ref="A4:A5"/>
  </mergeCells>
  <printOptions horizontalCentered="1"/>
  <pageMargins left="0.751388888888889" right="0.751388888888889" top="1" bottom="1" header="0.511111111111111" footer="0.511111111111111"/>
  <pageSetup paperSize="9"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H10" sqref="H10"/>
    </sheetView>
  </sheetViews>
  <sheetFormatPr defaultColWidth="10" defaultRowHeight="14.25" outlineLevelCol="2"/>
  <cols>
    <col min="1" max="1" width="51.5" style="27" customWidth="1"/>
    <col min="2" max="3" width="27" style="27" customWidth="1"/>
    <col min="4" max="16384" width="10" style="27"/>
  </cols>
  <sheetData>
    <row r="1" s="27" customFormat="1" ht="18" customHeight="1" spans="1:3">
      <c r="A1" s="28" t="s">
        <v>993</v>
      </c>
      <c r="B1" s="50"/>
    </row>
    <row r="2" s="27" customFormat="1" ht="31" customHeight="1" spans="1:3">
      <c r="A2" s="51" t="s">
        <v>994</v>
      </c>
      <c r="B2" s="51"/>
      <c r="C2" s="51"/>
    </row>
    <row r="3" s="27" customFormat="1" ht="20.25" customHeight="1" spans="1:3">
      <c r="A3" s="52"/>
      <c r="B3" s="52"/>
      <c r="C3" s="53" t="s">
        <v>985</v>
      </c>
    </row>
    <row r="4" s="27" customFormat="1" ht="35.1" customHeight="1" spans="1:3">
      <c r="A4" s="54" t="s">
        <v>43</v>
      </c>
      <c r="B4" s="54" t="s">
        <v>995</v>
      </c>
      <c r="C4" s="55" t="s">
        <v>996</v>
      </c>
    </row>
    <row r="5" s="27" customFormat="1" ht="35.1" customHeight="1" spans="1:3">
      <c r="A5" s="56" t="s">
        <v>997</v>
      </c>
      <c r="B5" s="56"/>
      <c r="C5" s="57">
        <v>10</v>
      </c>
    </row>
    <row r="6" s="27" customFormat="1" ht="35.1" customHeight="1" spans="1:3">
      <c r="A6" s="56" t="s">
        <v>998</v>
      </c>
      <c r="B6" s="57">
        <v>24.7</v>
      </c>
      <c r="C6" s="57"/>
    </row>
    <row r="7" s="27" customFormat="1" ht="35.1" customHeight="1" spans="1:3">
      <c r="A7" s="56" t="s">
        <v>999</v>
      </c>
      <c r="B7" s="56"/>
      <c r="C7" s="57">
        <v>0</v>
      </c>
    </row>
    <row r="8" s="27" customFormat="1" ht="35.1" customHeight="1" spans="1:3">
      <c r="A8" s="56" t="s">
        <v>1000</v>
      </c>
      <c r="B8" s="56"/>
      <c r="C8" s="57">
        <v>0</v>
      </c>
    </row>
    <row r="9" s="27" customFormat="1" ht="35.1" customHeight="1" spans="1:3">
      <c r="A9" s="56" t="s">
        <v>1001</v>
      </c>
      <c r="B9" s="56"/>
      <c r="C9" s="57">
        <v>0</v>
      </c>
    </row>
    <row r="10" s="27" customFormat="1" ht="35.1" customHeight="1" spans="1:3">
      <c r="A10" s="56" t="s">
        <v>1002</v>
      </c>
      <c r="B10" s="56"/>
      <c r="C10" s="57">
        <v>5</v>
      </c>
    </row>
    <row r="11" s="27" customFormat="1" ht="35.1" customHeight="1" spans="1:3">
      <c r="A11" s="56" t="s">
        <v>1003</v>
      </c>
      <c r="B11" s="56"/>
      <c r="C11" s="57">
        <v>5</v>
      </c>
    </row>
    <row r="12" s="27" customFormat="1" ht="26.1" customHeight="1"/>
  </sheetData>
  <mergeCells count="1">
    <mergeCell ref="A2:C2"/>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18" sqref="H18"/>
    </sheetView>
  </sheetViews>
  <sheetFormatPr defaultColWidth="10" defaultRowHeight="14.25" outlineLevelCol="4"/>
  <cols>
    <col min="1" max="1" width="47.625" style="38" customWidth="1"/>
    <col min="2" max="2" width="24.5" style="38" customWidth="1"/>
    <col min="3" max="3" width="23.375" style="38" customWidth="1"/>
    <col min="4" max="16384" width="10" style="38"/>
  </cols>
  <sheetData>
    <row r="1" ht="18" customHeight="1" spans="1:5">
      <c r="A1" s="28" t="s">
        <v>1004</v>
      </c>
      <c r="B1" s="39"/>
      <c r="C1" s="39"/>
      <c r="D1" s="40"/>
      <c r="E1" s="41"/>
    </row>
    <row r="2" ht="20.25" customHeight="1" spans="1:5">
      <c r="A2" s="42" t="s">
        <v>1005</v>
      </c>
      <c r="B2" s="42"/>
      <c r="C2" s="42"/>
      <c r="D2" s="43"/>
    </row>
    <row r="3" ht="20.25" customHeight="1" spans="1:5">
      <c r="A3" s="44"/>
      <c r="B3" s="44"/>
      <c r="C3" s="45" t="s">
        <v>985</v>
      </c>
      <c r="D3" s="43"/>
    </row>
    <row r="4" ht="32.1" customHeight="1" spans="1:5">
      <c r="A4" s="46" t="s">
        <v>43</v>
      </c>
      <c r="B4" s="46" t="s">
        <v>995</v>
      </c>
      <c r="C4" s="47" t="s">
        <v>996</v>
      </c>
      <c r="D4" s="43"/>
    </row>
    <row r="5" ht="32.1" customHeight="1" spans="1:5">
      <c r="A5" s="48" t="s">
        <v>1006</v>
      </c>
      <c r="B5" s="48"/>
      <c r="C5" s="49">
        <v>0</v>
      </c>
      <c r="D5" s="43"/>
    </row>
    <row r="6" ht="32.1" customHeight="1" spans="1:5">
      <c r="A6" s="48" t="s">
        <v>1007</v>
      </c>
      <c r="B6" s="49">
        <v>0</v>
      </c>
      <c r="C6" s="49"/>
      <c r="D6" s="43"/>
    </row>
    <row r="7" ht="32.1" customHeight="1" spans="1:5">
      <c r="A7" s="48" t="s">
        <v>1008</v>
      </c>
      <c r="B7" s="48"/>
      <c r="C7" s="49">
        <v>0</v>
      </c>
      <c r="D7" s="43"/>
    </row>
    <row r="8" ht="32.1" customHeight="1" spans="1:5">
      <c r="A8" s="48" t="s">
        <v>1009</v>
      </c>
      <c r="B8" s="48"/>
      <c r="C8" s="49">
        <v>0</v>
      </c>
      <c r="D8" s="43"/>
    </row>
    <row r="9" ht="32.1" customHeight="1" spans="1:5">
      <c r="A9" s="48" t="s">
        <v>1010</v>
      </c>
      <c r="B9" s="48"/>
      <c r="C9" s="49">
        <v>0</v>
      </c>
      <c r="D9" s="43"/>
    </row>
    <row r="10" spans="1:5">
      <c r="A10" s="43"/>
      <c r="B10" s="43"/>
      <c r="C10" s="43"/>
      <c r="D10" s="43"/>
    </row>
    <row r="11" spans="1:5">
      <c r="A11" s="43"/>
      <c r="B11" s="43"/>
      <c r="C11" s="43"/>
      <c r="D11" s="43"/>
    </row>
    <row r="12" spans="1:5">
      <c r="A12" s="43"/>
      <c r="B12" s="43"/>
      <c r="C12" s="43"/>
      <c r="D12" s="43"/>
    </row>
    <row r="13" spans="1:5">
      <c r="A13" s="43"/>
      <c r="B13" s="43"/>
      <c r="C13" s="43"/>
      <c r="D13" s="43"/>
    </row>
    <row r="14" spans="1:5">
      <c r="A14" s="43"/>
      <c r="B14" s="43"/>
      <c r="C14" s="43"/>
      <c r="D14" s="43"/>
    </row>
  </sheetData>
  <mergeCells count="1">
    <mergeCell ref="A2:C2"/>
  </mergeCells>
  <pageMargins left="0.75" right="0.75" top="1" bottom="1" header="0.5" footer="0.5"/>
  <pageSetup paperSize="9" orientation="landscape"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view="pageBreakPreview" zoomScaleNormal="100" workbookViewId="0">
      <selection activeCell="F14" sqref="F14"/>
    </sheetView>
  </sheetViews>
  <sheetFormatPr defaultColWidth="10" defaultRowHeight="14.25" outlineLevelRow="4"/>
  <cols>
    <col min="1" max="1" width="10" style="27"/>
    <col min="2" max="2" width="26.875" style="27" customWidth="1"/>
    <col min="3" max="5" width="18.25" style="27" customWidth="1"/>
    <col min="6" max="6" width="21.25" style="27" customWidth="1"/>
    <col min="7" max="7" width="18.25" style="27" customWidth="1"/>
    <col min="8" max="8" width="12.375" style="27" customWidth="1"/>
    <col min="9" max="9" width="18.25" style="27" customWidth="1"/>
    <col min="10" max="11" width="9.75" style="27" customWidth="1"/>
    <col min="12" max="16384" width="10" style="27"/>
  </cols>
  <sheetData>
    <row r="1" customHeight="1" spans="1:9">
      <c r="A1" s="27" t="s">
        <v>1011</v>
      </c>
      <c r="B1" s="28"/>
    </row>
    <row r="2" ht="28.7" customHeight="1" spans="1:9">
      <c r="A2" s="29" t="s">
        <v>1012</v>
      </c>
      <c r="B2" s="29"/>
      <c r="C2" s="29"/>
      <c r="D2" s="29"/>
      <c r="E2" s="29"/>
      <c r="F2" s="29"/>
      <c r="G2" s="29"/>
      <c r="H2" s="29"/>
      <c r="I2" s="29"/>
    </row>
    <row r="3" ht="24" customHeight="1" spans="1:9">
      <c r="B3" s="30" t="s">
        <v>985</v>
      </c>
      <c r="C3" s="30"/>
      <c r="D3" s="30"/>
      <c r="E3" s="30"/>
      <c r="F3" s="30"/>
      <c r="G3" s="30"/>
      <c r="H3" s="30"/>
      <c r="I3" s="30"/>
    </row>
    <row r="4" s="34" customFormat="1" ht="29.1" customHeight="1" spans="1:9">
      <c r="A4" s="31" t="s">
        <v>1013</v>
      </c>
      <c r="B4" s="31" t="s">
        <v>1014</v>
      </c>
      <c r="C4" s="31" t="s">
        <v>1015</v>
      </c>
      <c r="D4" s="31" t="s">
        <v>1016</v>
      </c>
      <c r="E4" s="31" t="s">
        <v>1017</v>
      </c>
      <c r="F4" s="31" t="s">
        <v>1018</v>
      </c>
      <c r="G4" s="31" t="s">
        <v>1019</v>
      </c>
      <c r="H4" s="31" t="s">
        <v>1020</v>
      </c>
      <c r="I4" s="31" t="s">
        <v>1021</v>
      </c>
    </row>
    <row r="5" ht="50.1" customHeight="1" spans="1:9">
      <c r="A5" s="35" t="s">
        <v>1022</v>
      </c>
      <c r="B5" s="36"/>
      <c r="C5" s="36"/>
      <c r="D5" s="36"/>
      <c r="E5" s="36"/>
      <c r="F5" s="36"/>
      <c r="G5" s="36"/>
      <c r="H5" s="36"/>
      <c r="I5" s="37"/>
    </row>
  </sheetData>
  <mergeCells count="3">
    <mergeCell ref="A2:I2"/>
    <mergeCell ref="B3:I3"/>
    <mergeCell ref="A5:I5"/>
  </mergeCells>
  <printOptions horizontalCentered="1"/>
  <pageMargins left="0.751388888888889" right="0.751388888888889" top="1" bottom="1" header="0.511805555555556" footer="0.511805555555556"/>
  <pageSetup paperSize="9" scale="82" fitToHeight="0" orientation="landscape" horizontalDpi="600" verticalDpi="600"/>
  <headerFooter alignWithMargins="0" scaleWithDoc="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0"/>
  <sheetViews>
    <sheetView view="pageBreakPreview" zoomScaleNormal="100" workbookViewId="0">
      <selection activeCell="J7" sqref="J7"/>
    </sheetView>
  </sheetViews>
  <sheetFormatPr defaultColWidth="10" defaultRowHeight="14.25" outlineLevelCol="2"/>
  <cols>
    <col min="1" max="1" width="36.375" style="27" customWidth="1"/>
    <col min="2" max="3" width="17.5" style="27" customWidth="1"/>
    <col min="4" max="4" width="9.75" style="27" customWidth="1"/>
    <col min="5" max="16384" width="10" style="27"/>
  </cols>
  <sheetData>
    <row r="1" customHeight="1" spans="1:3">
      <c r="A1" s="28" t="s">
        <v>1023</v>
      </c>
    </row>
    <row r="2" ht="27.2" customHeight="1" spans="1:3">
      <c r="A2" s="29" t="s">
        <v>1024</v>
      </c>
      <c r="B2" s="29"/>
      <c r="C2" s="29"/>
    </row>
    <row r="3" ht="21" customHeight="1" spans="1:3">
      <c r="C3" s="30" t="s">
        <v>985</v>
      </c>
    </row>
    <row r="4" ht="24" customHeight="1" spans="1:3">
      <c r="A4" s="31" t="s">
        <v>43</v>
      </c>
      <c r="B4" s="31" t="s">
        <v>1025</v>
      </c>
      <c r="C4" s="31" t="s">
        <v>1026</v>
      </c>
    </row>
    <row r="5" ht="24" customHeight="1" spans="1:3">
      <c r="A5" s="32" t="s">
        <v>1027</v>
      </c>
      <c r="B5" s="33">
        <v>10</v>
      </c>
      <c r="C5" s="33">
        <v>10</v>
      </c>
    </row>
    <row r="6" ht="24" customHeight="1" spans="1:3">
      <c r="A6" s="32" t="s">
        <v>1028</v>
      </c>
      <c r="B6" s="33">
        <v>10</v>
      </c>
      <c r="C6" s="33">
        <v>10</v>
      </c>
    </row>
    <row r="7" ht="24" customHeight="1" spans="1:3">
      <c r="A7" s="32" t="s">
        <v>1029</v>
      </c>
      <c r="B7" s="33">
        <v>0</v>
      </c>
      <c r="C7" s="33">
        <v>0</v>
      </c>
    </row>
    <row r="8" ht="24" customHeight="1" spans="1:3">
      <c r="A8" s="32" t="s">
        <v>1030</v>
      </c>
      <c r="B8" s="33">
        <v>24.7</v>
      </c>
      <c r="C8" s="33">
        <v>24.7</v>
      </c>
    </row>
    <row r="9" ht="24" customHeight="1" spans="1:3">
      <c r="A9" s="32" t="s">
        <v>1028</v>
      </c>
      <c r="B9" s="33">
        <v>24.7</v>
      </c>
      <c r="C9" s="33">
        <v>24.7</v>
      </c>
    </row>
    <row r="10" ht="24" customHeight="1" spans="1:3">
      <c r="A10" s="32" t="s">
        <v>1029</v>
      </c>
      <c r="B10" s="33">
        <v>0</v>
      </c>
      <c r="C10" s="33">
        <v>0</v>
      </c>
    </row>
    <row r="11" ht="24" customHeight="1" spans="1:3">
      <c r="A11" s="32" t="s">
        <v>1031</v>
      </c>
      <c r="B11" s="33">
        <v>0</v>
      </c>
      <c r="C11" s="33">
        <v>0</v>
      </c>
    </row>
    <row r="12" ht="24" customHeight="1" spans="1:3">
      <c r="A12" s="32" t="s">
        <v>1032</v>
      </c>
      <c r="B12" s="33">
        <v>0</v>
      </c>
      <c r="C12" s="33">
        <v>0</v>
      </c>
    </row>
    <row r="13" ht="24" customHeight="1" spans="1:3">
      <c r="A13" s="32" t="s">
        <v>1033</v>
      </c>
      <c r="B13" s="33">
        <v>0</v>
      </c>
      <c r="C13" s="33">
        <v>0</v>
      </c>
    </row>
    <row r="14" ht="24" customHeight="1" spans="1:3">
      <c r="A14" s="32" t="s">
        <v>1034</v>
      </c>
      <c r="B14" s="33">
        <v>0</v>
      </c>
      <c r="C14" s="33">
        <v>0</v>
      </c>
    </row>
    <row r="15" ht="24" customHeight="1" spans="1:3">
      <c r="A15" s="32" t="s">
        <v>1035</v>
      </c>
      <c r="B15" s="33">
        <v>0</v>
      </c>
      <c r="C15" s="33">
        <v>0</v>
      </c>
    </row>
    <row r="16" ht="24" customHeight="1" spans="1:3">
      <c r="A16" s="32" t="s">
        <v>1036</v>
      </c>
      <c r="B16" s="33">
        <v>0</v>
      </c>
      <c r="C16" s="33">
        <v>0</v>
      </c>
    </row>
    <row r="17" ht="24" customHeight="1" spans="1:3">
      <c r="A17" s="32" t="s">
        <v>1037</v>
      </c>
      <c r="B17" s="33">
        <v>0</v>
      </c>
      <c r="C17" s="33">
        <v>0</v>
      </c>
    </row>
    <row r="18" ht="24" customHeight="1" spans="1:3">
      <c r="A18" s="32" t="s">
        <v>1038</v>
      </c>
      <c r="B18" s="33">
        <v>0</v>
      </c>
      <c r="C18" s="33">
        <v>0</v>
      </c>
    </row>
    <row r="19" ht="24" customHeight="1" spans="1:3">
      <c r="A19" s="32" t="s">
        <v>1039</v>
      </c>
      <c r="B19" s="33">
        <v>5</v>
      </c>
      <c r="C19" s="33">
        <v>5</v>
      </c>
    </row>
    <row r="20" ht="24" customHeight="1" spans="1:3">
      <c r="A20" s="32" t="s">
        <v>1028</v>
      </c>
      <c r="B20" s="33">
        <v>5</v>
      </c>
      <c r="C20" s="33">
        <v>5</v>
      </c>
    </row>
    <row r="21" ht="24" customHeight="1" spans="1:3">
      <c r="A21" s="32" t="s">
        <v>1029</v>
      </c>
      <c r="B21" s="33">
        <v>0</v>
      </c>
      <c r="C21" s="33">
        <v>0</v>
      </c>
    </row>
    <row r="22" ht="24" customHeight="1" spans="1:3">
      <c r="A22" s="32" t="s">
        <v>1040</v>
      </c>
      <c r="B22" s="33">
        <f>B23+B24</f>
        <v>0.54951</v>
      </c>
      <c r="C22" s="33">
        <f>C23+C24</f>
        <v>0.54951</v>
      </c>
    </row>
    <row r="23" ht="24" customHeight="1" spans="1:3">
      <c r="A23" s="32" t="s">
        <v>1028</v>
      </c>
      <c r="B23" s="33">
        <v>0.54951</v>
      </c>
      <c r="C23" s="33">
        <v>0.54951</v>
      </c>
    </row>
    <row r="24" ht="24" customHeight="1" spans="1:3">
      <c r="A24" s="32" t="s">
        <v>1029</v>
      </c>
      <c r="B24" s="33">
        <v>0</v>
      </c>
      <c r="C24" s="33">
        <v>0</v>
      </c>
    </row>
    <row r="25" ht="24" customHeight="1" spans="1:3">
      <c r="A25" s="32" t="s">
        <v>1041</v>
      </c>
      <c r="B25" s="33">
        <v>5</v>
      </c>
      <c r="C25" s="33">
        <v>5</v>
      </c>
    </row>
    <row r="26" ht="24" customHeight="1" spans="1:3">
      <c r="A26" s="32" t="s">
        <v>1028</v>
      </c>
      <c r="B26" s="33">
        <v>5</v>
      </c>
      <c r="C26" s="33">
        <v>5</v>
      </c>
    </row>
    <row r="27" ht="24" customHeight="1" spans="1:3">
      <c r="A27" s="32" t="s">
        <v>1029</v>
      </c>
      <c r="B27" s="33">
        <v>0</v>
      </c>
      <c r="C27" s="33">
        <v>0</v>
      </c>
    </row>
    <row r="28" ht="24" customHeight="1" spans="1:3">
      <c r="A28" s="32" t="s">
        <v>1042</v>
      </c>
      <c r="B28" s="33">
        <v>24.7</v>
      </c>
      <c r="C28" s="33">
        <v>24.7</v>
      </c>
    </row>
    <row r="29" ht="24" customHeight="1" spans="1:3">
      <c r="A29" s="32" t="s">
        <v>1028</v>
      </c>
      <c r="B29" s="33">
        <v>24.7</v>
      </c>
      <c r="C29" s="33">
        <v>24.7</v>
      </c>
    </row>
    <row r="30" ht="24" customHeight="1" spans="1:3">
      <c r="A30" s="32" t="s">
        <v>1029</v>
      </c>
      <c r="B30" s="33">
        <v>0</v>
      </c>
      <c r="C30" s="33">
        <v>0</v>
      </c>
    </row>
  </sheetData>
  <mergeCells count="1">
    <mergeCell ref="A2:C2"/>
  </mergeCells>
  <printOptions horizontalCentered="1"/>
  <pageMargins left="0.751388888888889" right="0.751388888888889" top="1" bottom="1" header="0.511805555555556" footer="0.511805555555556"/>
  <pageSetup paperSize="9" scale="94" orientation="portrait"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84"/>
  <sheetViews>
    <sheetView topLeftCell="B447" workbookViewId="0">
      <selection activeCell="C12" sqref="C12"/>
    </sheetView>
  </sheetViews>
  <sheetFormatPr defaultColWidth="9" defaultRowHeight="13.5"/>
  <cols>
    <col min="1" max="1" width="9.45" style="300" hidden="1" customWidth="1"/>
    <col min="2" max="2" width="24" style="301" customWidth="1"/>
    <col min="3" max="4" width="12.6333333333333" style="302" customWidth="1"/>
    <col min="5" max="5" width="16.45" style="302" customWidth="1"/>
    <col min="6" max="6" width="12.725" style="303" customWidth="1"/>
    <col min="7" max="7" width="17.2666666666667" style="302" customWidth="1"/>
    <col min="8" max="8" width="13.6333333333333" style="301" customWidth="1"/>
    <col min="9" max="9" width="25" style="301" customWidth="1"/>
    <col min="10" max="10" width="11.2666666666667" style="300" hidden="1" customWidth="1"/>
    <col min="11" max="11" width="31.725" style="300" customWidth="1"/>
    <col min="12" max="12" width="17.2666666666667" style="300" customWidth="1"/>
    <col min="13" max="257" width="9" style="300"/>
    <col min="258" max="258" width="9" style="300" hidden="1" customWidth="1"/>
    <col min="259" max="259" width="21" style="300" customWidth="1"/>
    <col min="260" max="260" width="9.63333333333333" style="300" customWidth="1"/>
    <col min="261" max="262" width="9" style="300" hidden="1" customWidth="1"/>
    <col min="263" max="263" width="9.63333333333333" style="300" customWidth="1"/>
    <col min="264" max="264" width="10.3666666666667" style="300" customWidth="1"/>
    <col min="265" max="265" width="25.45" style="300" customWidth="1"/>
    <col min="266" max="266" width="9" style="300" hidden="1" customWidth="1"/>
    <col min="267" max="267" width="31.725" style="300" customWidth="1"/>
    <col min="268" max="513" width="9" style="300"/>
    <col min="514" max="514" width="9" style="300" hidden="1" customWidth="1"/>
    <col min="515" max="515" width="21" style="300" customWidth="1"/>
    <col min="516" max="516" width="9.63333333333333" style="300" customWidth="1"/>
    <col min="517" max="518" width="9" style="300" hidden="1" customWidth="1"/>
    <col min="519" max="519" width="9.63333333333333" style="300" customWidth="1"/>
    <col min="520" max="520" width="10.3666666666667" style="300" customWidth="1"/>
    <col min="521" max="521" width="25.45" style="300" customWidth="1"/>
    <col min="522" max="522" width="9" style="300" hidden="1" customWidth="1"/>
    <col min="523" max="523" width="31.725" style="300" customWidth="1"/>
    <col min="524" max="769" width="9" style="300"/>
    <col min="770" max="770" width="9" style="300" hidden="1" customWidth="1"/>
    <col min="771" max="771" width="21" style="300" customWidth="1"/>
    <col min="772" max="772" width="9.63333333333333" style="300" customWidth="1"/>
    <col min="773" max="774" width="9" style="300" hidden="1" customWidth="1"/>
    <col min="775" max="775" width="9.63333333333333" style="300" customWidth="1"/>
    <col min="776" max="776" width="10.3666666666667" style="300" customWidth="1"/>
    <col min="777" max="777" width="25.45" style="300" customWidth="1"/>
    <col min="778" max="778" width="9" style="300" hidden="1" customWidth="1"/>
    <col min="779" max="779" width="31.725" style="300" customWidth="1"/>
    <col min="780" max="1025" width="9" style="300"/>
    <col min="1026" max="1026" width="9" style="300" hidden="1" customWidth="1"/>
    <col min="1027" max="1027" width="21" style="300" customWidth="1"/>
    <col min="1028" max="1028" width="9.63333333333333" style="300" customWidth="1"/>
    <col min="1029" max="1030" width="9" style="300" hidden="1" customWidth="1"/>
    <col min="1031" max="1031" width="9.63333333333333" style="300" customWidth="1"/>
    <col min="1032" max="1032" width="10.3666666666667" style="300" customWidth="1"/>
    <col min="1033" max="1033" width="25.45" style="300" customWidth="1"/>
    <col min="1034" max="1034" width="9" style="300" hidden="1" customWidth="1"/>
    <col min="1035" max="1035" width="31.725" style="300" customWidth="1"/>
    <col min="1036" max="1281" width="9" style="300"/>
    <col min="1282" max="1282" width="9" style="300" hidden="1" customWidth="1"/>
    <col min="1283" max="1283" width="21" style="300" customWidth="1"/>
    <col min="1284" max="1284" width="9.63333333333333" style="300" customWidth="1"/>
    <col min="1285" max="1286" width="9" style="300" hidden="1" customWidth="1"/>
    <col min="1287" max="1287" width="9.63333333333333" style="300" customWidth="1"/>
    <col min="1288" max="1288" width="10.3666666666667" style="300" customWidth="1"/>
    <col min="1289" max="1289" width="25.45" style="300" customWidth="1"/>
    <col min="1290" max="1290" width="9" style="300" hidden="1" customWidth="1"/>
    <col min="1291" max="1291" width="31.725" style="300" customWidth="1"/>
    <col min="1292" max="1537" width="9" style="300"/>
    <col min="1538" max="1538" width="9" style="300" hidden="1" customWidth="1"/>
    <col min="1539" max="1539" width="21" style="300" customWidth="1"/>
    <col min="1540" max="1540" width="9.63333333333333" style="300" customWidth="1"/>
    <col min="1541" max="1542" width="9" style="300" hidden="1" customWidth="1"/>
    <col min="1543" max="1543" width="9.63333333333333" style="300" customWidth="1"/>
    <col min="1544" max="1544" width="10.3666666666667" style="300" customWidth="1"/>
    <col min="1545" max="1545" width="25.45" style="300" customWidth="1"/>
    <col min="1546" max="1546" width="9" style="300" hidden="1" customWidth="1"/>
    <col min="1547" max="1547" width="31.725" style="300" customWidth="1"/>
    <col min="1548" max="1793" width="9" style="300"/>
    <col min="1794" max="1794" width="9" style="300" hidden="1" customWidth="1"/>
    <col min="1795" max="1795" width="21" style="300" customWidth="1"/>
    <col min="1796" max="1796" width="9.63333333333333" style="300" customWidth="1"/>
    <col min="1797" max="1798" width="9" style="300" hidden="1" customWidth="1"/>
    <col min="1799" max="1799" width="9.63333333333333" style="300" customWidth="1"/>
    <col min="1800" max="1800" width="10.3666666666667" style="300" customWidth="1"/>
    <col min="1801" max="1801" width="25.45" style="300" customWidth="1"/>
    <col min="1802" max="1802" width="9" style="300" hidden="1" customWidth="1"/>
    <col min="1803" max="1803" width="31.725" style="300" customWidth="1"/>
    <col min="1804" max="2049" width="9" style="300"/>
    <col min="2050" max="2050" width="9" style="300" hidden="1" customWidth="1"/>
    <col min="2051" max="2051" width="21" style="300" customWidth="1"/>
    <col min="2052" max="2052" width="9.63333333333333" style="300" customWidth="1"/>
    <col min="2053" max="2054" width="9" style="300" hidden="1" customWidth="1"/>
    <col min="2055" max="2055" width="9.63333333333333" style="300" customWidth="1"/>
    <col min="2056" max="2056" width="10.3666666666667" style="300" customWidth="1"/>
    <col min="2057" max="2057" width="25.45" style="300" customWidth="1"/>
    <col min="2058" max="2058" width="9" style="300" hidden="1" customWidth="1"/>
    <col min="2059" max="2059" width="31.725" style="300" customWidth="1"/>
    <col min="2060" max="2305" width="9" style="300"/>
    <col min="2306" max="2306" width="9" style="300" hidden="1" customWidth="1"/>
    <col min="2307" max="2307" width="21" style="300" customWidth="1"/>
    <col min="2308" max="2308" width="9.63333333333333" style="300" customWidth="1"/>
    <col min="2309" max="2310" width="9" style="300" hidden="1" customWidth="1"/>
    <col min="2311" max="2311" width="9.63333333333333" style="300" customWidth="1"/>
    <col min="2312" max="2312" width="10.3666666666667" style="300" customWidth="1"/>
    <col min="2313" max="2313" width="25.45" style="300" customWidth="1"/>
    <col min="2314" max="2314" width="9" style="300" hidden="1" customWidth="1"/>
    <col min="2315" max="2315" width="31.725" style="300" customWidth="1"/>
    <col min="2316" max="2561" width="9" style="300"/>
    <col min="2562" max="2562" width="9" style="300" hidden="1" customWidth="1"/>
    <col min="2563" max="2563" width="21" style="300" customWidth="1"/>
    <col min="2564" max="2564" width="9.63333333333333" style="300" customWidth="1"/>
    <col min="2565" max="2566" width="9" style="300" hidden="1" customWidth="1"/>
    <col min="2567" max="2567" width="9.63333333333333" style="300" customWidth="1"/>
    <col min="2568" max="2568" width="10.3666666666667" style="300" customWidth="1"/>
    <col min="2569" max="2569" width="25.45" style="300" customWidth="1"/>
    <col min="2570" max="2570" width="9" style="300" hidden="1" customWidth="1"/>
    <col min="2571" max="2571" width="31.725" style="300" customWidth="1"/>
    <col min="2572" max="2817" width="9" style="300"/>
    <col min="2818" max="2818" width="9" style="300" hidden="1" customWidth="1"/>
    <col min="2819" max="2819" width="21" style="300" customWidth="1"/>
    <col min="2820" max="2820" width="9.63333333333333" style="300" customWidth="1"/>
    <col min="2821" max="2822" width="9" style="300" hidden="1" customWidth="1"/>
    <col min="2823" max="2823" width="9.63333333333333" style="300" customWidth="1"/>
    <col min="2824" max="2824" width="10.3666666666667" style="300" customWidth="1"/>
    <col min="2825" max="2825" width="25.45" style="300" customWidth="1"/>
    <col min="2826" max="2826" width="9" style="300" hidden="1" customWidth="1"/>
    <col min="2827" max="2827" width="31.725" style="300" customWidth="1"/>
    <col min="2828" max="3073" width="9" style="300"/>
    <col min="3074" max="3074" width="9" style="300" hidden="1" customWidth="1"/>
    <col min="3075" max="3075" width="21" style="300" customWidth="1"/>
    <col min="3076" max="3076" width="9.63333333333333" style="300" customWidth="1"/>
    <col min="3077" max="3078" width="9" style="300" hidden="1" customWidth="1"/>
    <col min="3079" max="3079" width="9.63333333333333" style="300" customWidth="1"/>
    <col min="3080" max="3080" width="10.3666666666667" style="300" customWidth="1"/>
    <col min="3081" max="3081" width="25.45" style="300" customWidth="1"/>
    <col min="3082" max="3082" width="9" style="300" hidden="1" customWidth="1"/>
    <col min="3083" max="3083" width="31.725" style="300" customWidth="1"/>
    <col min="3084" max="3329" width="9" style="300"/>
    <col min="3330" max="3330" width="9" style="300" hidden="1" customWidth="1"/>
    <col min="3331" max="3331" width="21" style="300" customWidth="1"/>
    <col min="3332" max="3332" width="9.63333333333333" style="300" customWidth="1"/>
    <col min="3333" max="3334" width="9" style="300" hidden="1" customWidth="1"/>
    <col min="3335" max="3335" width="9.63333333333333" style="300" customWidth="1"/>
    <col min="3336" max="3336" width="10.3666666666667" style="300" customWidth="1"/>
    <col min="3337" max="3337" width="25.45" style="300" customWidth="1"/>
    <col min="3338" max="3338" width="9" style="300" hidden="1" customWidth="1"/>
    <col min="3339" max="3339" width="31.725" style="300" customWidth="1"/>
    <col min="3340" max="3585" width="9" style="300"/>
    <col min="3586" max="3586" width="9" style="300" hidden="1" customWidth="1"/>
    <col min="3587" max="3587" width="21" style="300" customWidth="1"/>
    <col min="3588" max="3588" width="9.63333333333333" style="300" customWidth="1"/>
    <col min="3589" max="3590" width="9" style="300" hidden="1" customWidth="1"/>
    <col min="3591" max="3591" width="9.63333333333333" style="300" customWidth="1"/>
    <col min="3592" max="3592" width="10.3666666666667" style="300" customWidth="1"/>
    <col min="3593" max="3593" width="25.45" style="300" customWidth="1"/>
    <col min="3594" max="3594" width="9" style="300" hidden="1" customWidth="1"/>
    <col min="3595" max="3595" width="31.725" style="300" customWidth="1"/>
    <col min="3596" max="3841" width="9" style="300"/>
    <col min="3842" max="3842" width="9" style="300" hidden="1" customWidth="1"/>
    <col min="3843" max="3843" width="21" style="300" customWidth="1"/>
    <col min="3844" max="3844" width="9.63333333333333" style="300" customWidth="1"/>
    <col min="3845" max="3846" width="9" style="300" hidden="1" customWidth="1"/>
    <col min="3847" max="3847" width="9.63333333333333" style="300" customWidth="1"/>
    <col min="3848" max="3848" width="10.3666666666667" style="300" customWidth="1"/>
    <col min="3849" max="3849" width="25.45" style="300" customWidth="1"/>
    <col min="3850" max="3850" width="9" style="300" hidden="1" customWidth="1"/>
    <col min="3851" max="3851" width="31.725" style="300" customWidth="1"/>
    <col min="3852" max="4097" width="9" style="300"/>
    <col min="4098" max="4098" width="9" style="300" hidden="1" customWidth="1"/>
    <col min="4099" max="4099" width="21" style="300" customWidth="1"/>
    <col min="4100" max="4100" width="9.63333333333333" style="300" customWidth="1"/>
    <col min="4101" max="4102" width="9" style="300" hidden="1" customWidth="1"/>
    <col min="4103" max="4103" width="9.63333333333333" style="300" customWidth="1"/>
    <col min="4104" max="4104" width="10.3666666666667" style="300" customWidth="1"/>
    <col min="4105" max="4105" width="25.45" style="300" customWidth="1"/>
    <col min="4106" max="4106" width="9" style="300" hidden="1" customWidth="1"/>
    <col min="4107" max="4107" width="31.725" style="300" customWidth="1"/>
    <col min="4108" max="4353" width="9" style="300"/>
    <col min="4354" max="4354" width="9" style="300" hidden="1" customWidth="1"/>
    <col min="4355" max="4355" width="21" style="300" customWidth="1"/>
    <col min="4356" max="4356" width="9.63333333333333" style="300" customWidth="1"/>
    <col min="4357" max="4358" width="9" style="300" hidden="1" customWidth="1"/>
    <col min="4359" max="4359" width="9.63333333333333" style="300" customWidth="1"/>
    <col min="4360" max="4360" width="10.3666666666667" style="300" customWidth="1"/>
    <col min="4361" max="4361" width="25.45" style="300" customWidth="1"/>
    <col min="4362" max="4362" width="9" style="300" hidden="1" customWidth="1"/>
    <col min="4363" max="4363" width="31.725" style="300" customWidth="1"/>
    <col min="4364" max="4609" width="9" style="300"/>
    <col min="4610" max="4610" width="9" style="300" hidden="1" customWidth="1"/>
    <col min="4611" max="4611" width="21" style="300" customWidth="1"/>
    <col min="4612" max="4612" width="9.63333333333333" style="300" customWidth="1"/>
    <col min="4613" max="4614" width="9" style="300" hidden="1" customWidth="1"/>
    <col min="4615" max="4615" width="9.63333333333333" style="300" customWidth="1"/>
    <col min="4616" max="4616" width="10.3666666666667" style="300" customWidth="1"/>
    <col min="4617" max="4617" width="25.45" style="300" customWidth="1"/>
    <col min="4618" max="4618" width="9" style="300" hidden="1" customWidth="1"/>
    <col min="4619" max="4619" width="31.725" style="300" customWidth="1"/>
    <col min="4620" max="4865" width="9" style="300"/>
    <col min="4866" max="4866" width="9" style="300" hidden="1" customWidth="1"/>
    <col min="4867" max="4867" width="21" style="300" customWidth="1"/>
    <col min="4868" max="4868" width="9.63333333333333" style="300" customWidth="1"/>
    <col min="4869" max="4870" width="9" style="300" hidden="1" customWidth="1"/>
    <col min="4871" max="4871" width="9.63333333333333" style="300" customWidth="1"/>
    <col min="4872" max="4872" width="10.3666666666667" style="300" customWidth="1"/>
    <col min="4873" max="4873" width="25.45" style="300" customWidth="1"/>
    <col min="4874" max="4874" width="9" style="300" hidden="1" customWidth="1"/>
    <col min="4875" max="4875" width="31.725" style="300" customWidth="1"/>
    <col min="4876" max="5121" width="9" style="300"/>
    <col min="5122" max="5122" width="9" style="300" hidden="1" customWidth="1"/>
    <col min="5123" max="5123" width="21" style="300" customWidth="1"/>
    <col min="5124" max="5124" width="9.63333333333333" style="300" customWidth="1"/>
    <col min="5125" max="5126" width="9" style="300" hidden="1" customWidth="1"/>
    <col min="5127" max="5127" width="9.63333333333333" style="300" customWidth="1"/>
    <col min="5128" max="5128" width="10.3666666666667" style="300" customWidth="1"/>
    <col min="5129" max="5129" width="25.45" style="300" customWidth="1"/>
    <col min="5130" max="5130" width="9" style="300" hidden="1" customWidth="1"/>
    <col min="5131" max="5131" width="31.725" style="300" customWidth="1"/>
    <col min="5132" max="5377" width="9" style="300"/>
    <col min="5378" max="5378" width="9" style="300" hidden="1" customWidth="1"/>
    <col min="5379" max="5379" width="21" style="300" customWidth="1"/>
    <col min="5380" max="5380" width="9.63333333333333" style="300" customWidth="1"/>
    <col min="5381" max="5382" width="9" style="300" hidden="1" customWidth="1"/>
    <col min="5383" max="5383" width="9.63333333333333" style="300" customWidth="1"/>
    <col min="5384" max="5384" width="10.3666666666667" style="300" customWidth="1"/>
    <col min="5385" max="5385" width="25.45" style="300" customWidth="1"/>
    <col min="5386" max="5386" width="9" style="300" hidden="1" customWidth="1"/>
    <col min="5387" max="5387" width="31.725" style="300" customWidth="1"/>
    <col min="5388" max="5633" width="9" style="300"/>
    <col min="5634" max="5634" width="9" style="300" hidden="1" customWidth="1"/>
    <col min="5635" max="5635" width="21" style="300" customWidth="1"/>
    <col min="5636" max="5636" width="9.63333333333333" style="300" customWidth="1"/>
    <col min="5637" max="5638" width="9" style="300" hidden="1" customWidth="1"/>
    <col min="5639" max="5639" width="9.63333333333333" style="300" customWidth="1"/>
    <col min="5640" max="5640" width="10.3666666666667" style="300" customWidth="1"/>
    <col min="5641" max="5641" width="25.45" style="300" customWidth="1"/>
    <col min="5642" max="5642" width="9" style="300" hidden="1" customWidth="1"/>
    <col min="5643" max="5643" width="31.725" style="300" customWidth="1"/>
    <col min="5644" max="5889" width="9" style="300"/>
    <col min="5890" max="5890" width="9" style="300" hidden="1" customWidth="1"/>
    <col min="5891" max="5891" width="21" style="300" customWidth="1"/>
    <col min="5892" max="5892" width="9.63333333333333" style="300" customWidth="1"/>
    <col min="5893" max="5894" width="9" style="300" hidden="1" customWidth="1"/>
    <col min="5895" max="5895" width="9.63333333333333" style="300" customWidth="1"/>
    <col min="5896" max="5896" width="10.3666666666667" style="300" customWidth="1"/>
    <col min="5897" max="5897" width="25.45" style="300" customWidth="1"/>
    <col min="5898" max="5898" width="9" style="300" hidden="1" customWidth="1"/>
    <col min="5899" max="5899" width="31.725" style="300" customWidth="1"/>
    <col min="5900" max="6145" width="9" style="300"/>
    <col min="6146" max="6146" width="9" style="300" hidden="1" customWidth="1"/>
    <col min="6147" max="6147" width="21" style="300" customWidth="1"/>
    <col min="6148" max="6148" width="9.63333333333333" style="300" customWidth="1"/>
    <col min="6149" max="6150" width="9" style="300" hidden="1" customWidth="1"/>
    <col min="6151" max="6151" width="9.63333333333333" style="300" customWidth="1"/>
    <col min="6152" max="6152" width="10.3666666666667" style="300" customWidth="1"/>
    <col min="6153" max="6153" width="25.45" style="300" customWidth="1"/>
    <col min="6154" max="6154" width="9" style="300" hidden="1" customWidth="1"/>
    <col min="6155" max="6155" width="31.725" style="300" customWidth="1"/>
    <col min="6156" max="6401" width="9" style="300"/>
    <col min="6402" max="6402" width="9" style="300" hidden="1" customWidth="1"/>
    <col min="6403" max="6403" width="21" style="300" customWidth="1"/>
    <col min="6404" max="6404" width="9.63333333333333" style="300" customWidth="1"/>
    <col min="6405" max="6406" width="9" style="300" hidden="1" customWidth="1"/>
    <col min="6407" max="6407" width="9.63333333333333" style="300" customWidth="1"/>
    <col min="6408" max="6408" width="10.3666666666667" style="300" customWidth="1"/>
    <col min="6409" max="6409" width="25.45" style="300" customWidth="1"/>
    <col min="6410" max="6410" width="9" style="300" hidden="1" customWidth="1"/>
    <col min="6411" max="6411" width="31.725" style="300" customWidth="1"/>
    <col min="6412" max="6657" width="9" style="300"/>
    <col min="6658" max="6658" width="9" style="300" hidden="1" customWidth="1"/>
    <col min="6659" max="6659" width="21" style="300" customWidth="1"/>
    <col min="6660" max="6660" width="9.63333333333333" style="300" customWidth="1"/>
    <col min="6661" max="6662" width="9" style="300" hidden="1" customWidth="1"/>
    <col min="6663" max="6663" width="9.63333333333333" style="300" customWidth="1"/>
    <col min="6664" max="6664" width="10.3666666666667" style="300" customWidth="1"/>
    <col min="6665" max="6665" width="25.45" style="300" customWidth="1"/>
    <col min="6666" max="6666" width="9" style="300" hidden="1" customWidth="1"/>
    <col min="6667" max="6667" width="31.725" style="300" customWidth="1"/>
    <col min="6668" max="6913" width="9" style="300"/>
    <col min="6914" max="6914" width="9" style="300" hidden="1" customWidth="1"/>
    <col min="6915" max="6915" width="21" style="300" customWidth="1"/>
    <col min="6916" max="6916" width="9.63333333333333" style="300" customWidth="1"/>
    <col min="6917" max="6918" width="9" style="300" hidden="1" customWidth="1"/>
    <col min="6919" max="6919" width="9.63333333333333" style="300" customWidth="1"/>
    <col min="6920" max="6920" width="10.3666666666667" style="300" customWidth="1"/>
    <col min="6921" max="6921" width="25.45" style="300" customWidth="1"/>
    <col min="6922" max="6922" width="9" style="300" hidden="1" customWidth="1"/>
    <col min="6923" max="6923" width="31.725" style="300" customWidth="1"/>
    <col min="6924" max="7169" width="9" style="300"/>
    <col min="7170" max="7170" width="9" style="300" hidden="1" customWidth="1"/>
    <col min="7171" max="7171" width="21" style="300" customWidth="1"/>
    <col min="7172" max="7172" width="9.63333333333333" style="300" customWidth="1"/>
    <col min="7173" max="7174" width="9" style="300" hidden="1" customWidth="1"/>
    <col min="7175" max="7175" width="9.63333333333333" style="300" customWidth="1"/>
    <col min="7176" max="7176" width="10.3666666666667" style="300" customWidth="1"/>
    <col min="7177" max="7177" width="25.45" style="300" customWidth="1"/>
    <col min="7178" max="7178" width="9" style="300" hidden="1" customWidth="1"/>
    <col min="7179" max="7179" width="31.725" style="300" customWidth="1"/>
    <col min="7180" max="7425" width="9" style="300"/>
    <col min="7426" max="7426" width="9" style="300" hidden="1" customWidth="1"/>
    <col min="7427" max="7427" width="21" style="300" customWidth="1"/>
    <col min="7428" max="7428" width="9.63333333333333" style="300" customWidth="1"/>
    <col min="7429" max="7430" width="9" style="300" hidden="1" customWidth="1"/>
    <col min="7431" max="7431" width="9.63333333333333" style="300" customWidth="1"/>
    <col min="7432" max="7432" width="10.3666666666667" style="300" customWidth="1"/>
    <col min="7433" max="7433" width="25.45" style="300" customWidth="1"/>
    <col min="7434" max="7434" width="9" style="300" hidden="1" customWidth="1"/>
    <col min="7435" max="7435" width="31.725" style="300" customWidth="1"/>
    <col min="7436" max="7681" width="9" style="300"/>
    <col min="7682" max="7682" width="9" style="300" hidden="1" customWidth="1"/>
    <col min="7683" max="7683" width="21" style="300" customWidth="1"/>
    <col min="7684" max="7684" width="9.63333333333333" style="300" customWidth="1"/>
    <col min="7685" max="7686" width="9" style="300" hidden="1" customWidth="1"/>
    <col min="7687" max="7687" width="9.63333333333333" style="300" customWidth="1"/>
    <col min="7688" max="7688" width="10.3666666666667" style="300" customWidth="1"/>
    <col min="7689" max="7689" width="25.45" style="300" customWidth="1"/>
    <col min="7690" max="7690" width="9" style="300" hidden="1" customWidth="1"/>
    <col min="7691" max="7691" width="31.725" style="300" customWidth="1"/>
    <col min="7692" max="7937" width="9" style="300"/>
    <col min="7938" max="7938" width="9" style="300" hidden="1" customWidth="1"/>
    <col min="7939" max="7939" width="21" style="300" customWidth="1"/>
    <col min="7940" max="7940" width="9.63333333333333" style="300" customWidth="1"/>
    <col min="7941" max="7942" width="9" style="300" hidden="1" customWidth="1"/>
    <col min="7943" max="7943" width="9.63333333333333" style="300" customWidth="1"/>
    <col min="7944" max="7944" width="10.3666666666667" style="300" customWidth="1"/>
    <col min="7945" max="7945" width="25.45" style="300" customWidth="1"/>
    <col min="7946" max="7946" width="9" style="300" hidden="1" customWidth="1"/>
    <col min="7947" max="7947" width="31.725" style="300" customWidth="1"/>
    <col min="7948" max="8193" width="9" style="300"/>
    <col min="8194" max="8194" width="9" style="300" hidden="1" customWidth="1"/>
    <col min="8195" max="8195" width="21" style="300" customWidth="1"/>
    <col min="8196" max="8196" width="9.63333333333333" style="300" customWidth="1"/>
    <col min="8197" max="8198" width="9" style="300" hidden="1" customWidth="1"/>
    <col min="8199" max="8199" width="9.63333333333333" style="300" customWidth="1"/>
    <col min="8200" max="8200" width="10.3666666666667" style="300" customWidth="1"/>
    <col min="8201" max="8201" width="25.45" style="300" customWidth="1"/>
    <col min="8202" max="8202" width="9" style="300" hidden="1" customWidth="1"/>
    <col min="8203" max="8203" width="31.725" style="300" customWidth="1"/>
    <col min="8204" max="8449" width="9" style="300"/>
    <col min="8450" max="8450" width="9" style="300" hidden="1" customWidth="1"/>
    <col min="8451" max="8451" width="21" style="300" customWidth="1"/>
    <col min="8452" max="8452" width="9.63333333333333" style="300" customWidth="1"/>
    <col min="8453" max="8454" width="9" style="300" hidden="1" customWidth="1"/>
    <col min="8455" max="8455" width="9.63333333333333" style="300" customWidth="1"/>
    <col min="8456" max="8456" width="10.3666666666667" style="300" customWidth="1"/>
    <col min="8457" max="8457" width="25.45" style="300" customWidth="1"/>
    <col min="8458" max="8458" width="9" style="300" hidden="1" customWidth="1"/>
    <col min="8459" max="8459" width="31.725" style="300" customWidth="1"/>
    <col min="8460" max="8705" width="9" style="300"/>
    <col min="8706" max="8706" width="9" style="300" hidden="1" customWidth="1"/>
    <col min="8707" max="8707" width="21" style="300" customWidth="1"/>
    <col min="8708" max="8708" width="9.63333333333333" style="300" customWidth="1"/>
    <col min="8709" max="8710" width="9" style="300" hidden="1" customWidth="1"/>
    <col min="8711" max="8711" width="9.63333333333333" style="300" customWidth="1"/>
    <col min="8712" max="8712" width="10.3666666666667" style="300" customWidth="1"/>
    <col min="8713" max="8713" width="25.45" style="300" customWidth="1"/>
    <col min="8714" max="8714" width="9" style="300" hidden="1" customWidth="1"/>
    <col min="8715" max="8715" width="31.725" style="300" customWidth="1"/>
    <col min="8716" max="8961" width="9" style="300"/>
    <col min="8962" max="8962" width="9" style="300" hidden="1" customWidth="1"/>
    <col min="8963" max="8963" width="21" style="300" customWidth="1"/>
    <col min="8964" max="8964" width="9.63333333333333" style="300" customWidth="1"/>
    <col min="8965" max="8966" width="9" style="300" hidden="1" customWidth="1"/>
    <col min="8967" max="8967" width="9.63333333333333" style="300" customWidth="1"/>
    <col min="8968" max="8968" width="10.3666666666667" style="300" customWidth="1"/>
    <col min="8969" max="8969" width="25.45" style="300" customWidth="1"/>
    <col min="8970" max="8970" width="9" style="300" hidden="1" customWidth="1"/>
    <col min="8971" max="8971" width="31.725" style="300" customWidth="1"/>
    <col min="8972" max="9217" width="9" style="300"/>
    <col min="9218" max="9218" width="9" style="300" hidden="1" customWidth="1"/>
    <col min="9219" max="9219" width="21" style="300" customWidth="1"/>
    <col min="9220" max="9220" width="9.63333333333333" style="300" customWidth="1"/>
    <col min="9221" max="9222" width="9" style="300" hidden="1" customWidth="1"/>
    <col min="9223" max="9223" width="9.63333333333333" style="300" customWidth="1"/>
    <col min="9224" max="9224" width="10.3666666666667" style="300" customWidth="1"/>
    <col min="9225" max="9225" width="25.45" style="300" customWidth="1"/>
    <col min="9226" max="9226" width="9" style="300" hidden="1" customWidth="1"/>
    <col min="9227" max="9227" width="31.725" style="300" customWidth="1"/>
    <col min="9228" max="9473" width="9" style="300"/>
    <col min="9474" max="9474" width="9" style="300" hidden="1" customWidth="1"/>
    <col min="9475" max="9475" width="21" style="300" customWidth="1"/>
    <col min="9476" max="9476" width="9.63333333333333" style="300" customWidth="1"/>
    <col min="9477" max="9478" width="9" style="300" hidden="1" customWidth="1"/>
    <col min="9479" max="9479" width="9.63333333333333" style="300" customWidth="1"/>
    <col min="9480" max="9480" width="10.3666666666667" style="300" customWidth="1"/>
    <col min="9481" max="9481" width="25.45" style="300" customWidth="1"/>
    <col min="9482" max="9482" width="9" style="300" hidden="1" customWidth="1"/>
    <col min="9483" max="9483" width="31.725" style="300" customWidth="1"/>
    <col min="9484" max="9729" width="9" style="300"/>
    <col min="9730" max="9730" width="9" style="300" hidden="1" customWidth="1"/>
    <col min="9731" max="9731" width="21" style="300" customWidth="1"/>
    <col min="9732" max="9732" width="9.63333333333333" style="300" customWidth="1"/>
    <col min="9733" max="9734" width="9" style="300" hidden="1" customWidth="1"/>
    <col min="9735" max="9735" width="9.63333333333333" style="300" customWidth="1"/>
    <col min="9736" max="9736" width="10.3666666666667" style="300" customWidth="1"/>
    <col min="9737" max="9737" width="25.45" style="300" customWidth="1"/>
    <col min="9738" max="9738" width="9" style="300" hidden="1" customWidth="1"/>
    <col min="9739" max="9739" width="31.725" style="300" customWidth="1"/>
    <col min="9740" max="9985" width="9" style="300"/>
    <col min="9986" max="9986" width="9" style="300" hidden="1" customWidth="1"/>
    <col min="9987" max="9987" width="21" style="300" customWidth="1"/>
    <col min="9988" max="9988" width="9.63333333333333" style="300" customWidth="1"/>
    <col min="9989" max="9990" width="9" style="300" hidden="1" customWidth="1"/>
    <col min="9991" max="9991" width="9.63333333333333" style="300" customWidth="1"/>
    <col min="9992" max="9992" width="10.3666666666667" style="300" customWidth="1"/>
    <col min="9993" max="9993" width="25.45" style="300" customWidth="1"/>
    <col min="9994" max="9994" width="9" style="300" hidden="1" customWidth="1"/>
    <col min="9995" max="9995" width="31.725" style="300" customWidth="1"/>
    <col min="9996" max="10241" width="9" style="300"/>
    <col min="10242" max="10242" width="9" style="300" hidden="1" customWidth="1"/>
    <col min="10243" max="10243" width="21" style="300" customWidth="1"/>
    <col min="10244" max="10244" width="9.63333333333333" style="300" customWidth="1"/>
    <col min="10245" max="10246" width="9" style="300" hidden="1" customWidth="1"/>
    <col min="10247" max="10247" width="9.63333333333333" style="300" customWidth="1"/>
    <col min="10248" max="10248" width="10.3666666666667" style="300" customWidth="1"/>
    <col min="10249" max="10249" width="25.45" style="300" customWidth="1"/>
    <col min="10250" max="10250" width="9" style="300" hidden="1" customWidth="1"/>
    <col min="10251" max="10251" width="31.725" style="300" customWidth="1"/>
    <col min="10252" max="10497" width="9" style="300"/>
    <col min="10498" max="10498" width="9" style="300" hidden="1" customWidth="1"/>
    <col min="10499" max="10499" width="21" style="300" customWidth="1"/>
    <col min="10500" max="10500" width="9.63333333333333" style="300" customWidth="1"/>
    <col min="10501" max="10502" width="9" style="300" hidden="1" customWidth="1"/>
    <col min="10503" max="10503" width="9.63333333333333" style="300" customWidth="1"/>
    <col min="10504" max="10504" width="10.3666666666667" style="300" customWidth="1"/>
    <col min="10505" max="10505" width="25.45" style="300" customWidth="1"/>
    <col min="10506" max="10506" width="9" style="300" hidden="1" customWidth="1"/>
    <col min="10507" max="10507" width="31.725" style="300" customWidth="1"/>
    <col min="10508" max="10753" width="9" style="300"/>
    <col min="10754" max="10754" width="9" style="300" hidden="1" customWidth="1"/>
    <col min="10755" max="10755" width="21" style="300" customWidth="1"/>
    <col min="10756" max="10756" width="9.63333333333333" style="300" customWidth="1"/>
    <col min="10757" max="10758" width="9" style="300" hidden="1" customWidth="1"/>
    <col min="10759" max="10759" width="9.63333333333333" style="300" customWidth="1"/>
    <col min="10760" max="10760" width="10.3666666666667" style="300" customWidth="1"/>
    <col min="10761" max="10761" width="25.45" style="300" customWidth="1"/>
    <col min="10762" max="10762" width="9" style="300" hidden="1" customWidth="1"/>
    <col min="10763" max="10763" width="31.725" style="300" customWidth="1"/>
    <col min="10764" max="11009" width="9" style="300"/>
    <col min="11010" max="11010" width="9" style="300" hidden="1" customWidth="1"/>
    <col min="11011" max="11011" width="21" style="300" customWidth="1"/>
    <col min="11012" max="11012" width="9.63333333333333" style="300" customWidth="1"/>
    <col min="11013" max="11014" width="9" style="300" hidden="1" customWidth="1"/>
    <col min="11015" max="11015" width="9.63333333333333" style="300" customWidth="1"/>
    <col min="11016" max="11016" width="10.3666666666667" style="300" customWidth="1"/>
    <col min="11017" max="11017" width="25.45" style="300" customWidth="1"/>
    <col min="11018" max="11018" width="9" style="300" hidden="1" customWidth="1"/>
    <col min="11019" max="11019" width="31.725" style="300" customWidth="1"/>
    <col min="11020" max="11265" width="9" style="300"/>
    <col min="11266" max="11266" width="9" style="300" hidden="1" customWidth="1"/>
    <col min="11267" max="11267" width="21" style="300" customWidth="1"/>
    <col min="11268" max="11268" width="9.63333333333333" style="300" customWidth="1"/>
    <col min="11269" max="11270" width="9" style="300" hidden="1" customWidth="1"/>
    <col min="11271" max="11271" width="9.63333333333333" style="300" customWidth="1"/>
    <col min="11272" max="11272" width="10.3666666666667" style="300" customWidth="1"/>
    <col min="11273" max="11273" width="25.45" style="300" customWidth="1"/>
    <col min="11274" max="11274" width="9" style="300" hidden="1" customWidth="1"/>
    <col min="11275" max="11275" width="31.725" style="300" customWidth="1"/>
    <col min="11276" max="11521" width="9" style="300"/>
    <col min="11522" max="11522" width="9" style="300" hidden="1" customWidth="1"/>
    <col min="11523" max="11523" width="21" style="300" customWidth="1"/>
    <col min="11524" max="11524" width="9.63333333333333" style="300" customWidth="1"/>
    <col min="11525" max="11526" width="9" style="300" hidden="1" customWidth="1"/>
    <col min="11527" max="11527" width="9.63333333333333" style="300" customWidth="1"/>
    <col min="11528" max="11528" width="10.3666666666667" style="300" customWidth="1"/>
    <col min="11529" max="11529" width="25.45" style="300" customWidth="1"/>
    <col min="11530" max="11530" width="9" style="300" hidden="1" customWidth="1"/>
    <col min="11531" max="11531" width="31.725" style="300" customWidth="1"/>
    <col min="11532" max="11777" width="9" style="300"/>
    <col min="11778" max="11778" width="9" style="300" hidden="1" customWidth="1"/>
    <col min="11779" max="11779" width="21" style="300" customWidth="1"/>
    <col min="11780" max="11780" width="9.63333333333333" style="300" customWidth="1"/>
    <col min="11781" max="11782" width="9" style="300" hidden="1" customWidth="1"/>
    <col min="11783" max="11783" width="9.63333333333333" style="300" customWidth="1"/>
    <col min="11784" max="11784" width="10.3666666666667" style="300" customWidth="1"/>
    <col min="11785" max="11785" width="25.45" style="300" customWidth="1"/>
    <col min="11786" max="11786" width="9" style="300" hidden="1" customWidth="1"/>
    <col min="11787" max="11787" width="31.725" style="300" customWidth="1"/>
    <col min="11788" max="12033" width="9" style="300"/>
    <col min="12034" max="12034" width="9" style="300" hidden="1" customWidth="1"/>
    <col min="12035" max="12035" width="21" style="300" customWidth="1"/>
    <col min="12036" max="12036" width="9.63333333333333" style="300" customWidth="1"/>
    <col min="12037" max="12038" width="9" style="300" hidden="1" customWidth="1"/>
    <col min="12039" max="12039" width="9.63333333333333" style="300" customWidth="1"/>
    <col min="12040" max="12040" width="10.3666666666667" style="300" customWidth="1"/>
    <col min="12041" max="12041" width="25.45" style="300" customWidth="1"/>
    <col min="12042" max="12042" width="9" style="300" hidden="1" customWidth="1"/>
    <col min="12043" max="12043" width="31.725" style="300" customWidth="1"/>
    <col min="12044" max="12289" width="9" style="300"/>
    <col min="12290" max="12290" width="9" style="300" hidden="1" customWidth="1"/>
    <col min="12291" max="12291" width="21" style="300" customWidth="1"/>
    <col min="12292" max="12292" width="9.63333333333333" style="300" customWidth="1"/>
    <col min="12293" max="12294" width="9" style="300" hidden="1" customWidth="1"/>
    <col min="12295" max="12295" width="9.63333333333333" style="300" customWidth="1"/>
    <col min="12296" max="12296" width="10.3666666666667" style="300" customWidth="1"/>
    <col min="12297" max="12297" width="25.45" style="300" customWidth="1"/>
    <col min="12298" max="12298" width="9" style="300" hidden="1" customWidth="1"/>
    <col min="12299" max="12299" width="31.725" style="300" customWidth="1"/>
    <col min="12300" max="12545" width="9" style="300"/>
    <col min="12546" max="12546" width="9" style="300" hidden="1" customWidth="1"/>
    <col min="12547" max="12547" width="21" style="300" customWidth="1"/>
    <col min="12548" max="12548" width="9.63333333333333" style="300" customWidth="1"/>
    <col min="12549" max="12550" width="9" style="300" hidden="1" customWidth="1"/>
    <col min="12551" max="12551" width="9.63333333333333" style="300" customWidth="1"/>
    <col min="12552" max="12552" width="10.3666666666667" style="300" customWidth="1"/>
    <col min="12553" max="12553" width="25.45" style="300" customWidth="1"/>
    <col min="12554" max="12554" width="9" style="300" hidden="1" customWidth="1"/>
    <col min="12555" max="12555" width="31.725" style="300" customWidth="1"/>
    <col min="12556" max="12801" width="9" style="300"/>
    <col min="12802" max="12802" width="9" style="300" hidden="1" customWidth="1"/>
    <col min="12803" max="12803" width="21" style="300" customWidth="1"/>
    <col min="12804" max="12804" width="9.63333333333333" style="300" customWidth="1"/>
    <col min="12805" max="12806" width="9" style="300" hidden="1" customWidth="1"/>
    <col min="12807" max="12807" width="9.63333333333333" style="300" customWidth="1"/>
    <col min="12808" max="12808" width="10.3666666666667" style="300" customWidth="1"/>
    <col min="12809" max="12809" width="25.45" style="300" customWidth="1"/>
    <col min="12810" max="12810" width="9" style="300" hidden="1" customWidth="1"/>
    <col min="12811" max="12811" width="31.725" style="300" customWidth="1"/>
    <col min="12812" max="13057" width="9" style="300"/>
    <col min="13058" max="13058" width="9" style="300" hidden="1" customWidth="1"/>
    <col min="13059" max="13059" width="21" style="300" customWidth="1"/>
    <col min="13060" max="13060" width="9.63333333333333" style="300" customWidth="1"/>
    <col min="13061" max="13062" width="9" style="300" hidden="1" customWidth="1"/>
    <col min="13063" max="13063" width="9.63333333333333" style="300" customWidth="1"/>
    <col min="13064" max="13064" width="10.3666666666667" style="300" customWidth="1"/>
    <col min="13065" max="13065" width="25.45" style="300" customWidth="1"/>
    <col min="13066" max="13066" width="9" style="300" hidden="1" customWidth="1"/>
    <col min="13067" max="13067" width="31.725" style="300" customWidth="1"/>
    <col min="13068" max="13313" width="9" style="300"/>
    <col min="13314" max="13314" width="9" style="300" hidden="1" customWidth="1"/>
    <col min="13315" max="13315" width="21" style="300" customWidth="1"/>
    <col min="13316" max="13316" width="9.63333333333333" style="300" customWidth="1"/>
    <col min="13317" max="13318" width="9" style="300" hidden="1" customWidth="1"/>
    <col min="13319" max="13319" width="9.63333333333333" style="300" customWidth="1"/>
    <col min="13320" max="13320" width="10.3666666666667" style="300" customWidth="1"/>
    <col min="13321" max="13321" width="25.45" style="300" customWidth="1"/>
    <col min="13322" max="13322" width="9" style="300" hidden="1" customWidth="1"/>
    <col min="13323" max="13323" width="31.725" style="300" customWidth="1"/>
    <col min="13324" max="13569" width="9" style="300"/>
    <col min="13570" max="13570" width="9" style="300" hidden="1" customWidth="1"/>
    <col min="13571" max="13571" width="21" style="300" customWidth="1"/>
    <col min="13572" max="13572" width="9.63333333333333" style="300" customWidth="1"/>
    <col min="13573" max="13574" width="9" style="300" hidden="1" customWidth="1"/>
    <col min="13575" max="13575" width="9.63333333333333" style="300" customWidth="1"/>
    <col min="13576" max="13576" width="10.3666666666667" style="300" customWidth="1"/>
    <col min="13577" max="13577" width="25.45" style="300" customWidth="1"/>
    <col min="13578" max="13578" width="9" style="300" hidden="1" customWidth="1"/>
    <col min="13579" max="13579" width="31.725" style="300" customWidth="1"/>
    <col min="13580" max="13825" width="9" style="300"/>
    <col min="13826" max="13826" width="9" style="300" hidden="1" customWidth="1"/>
    <col min="13827" max="13827" width="21" style="300" customWidth="1"/>
    <col min="13828" max="13828" width="9.63333333333333" style="300" customWidth="1"/>
    <col min="13829" max="13830" width="9" style="300" hidden="1" customWidth="1"/>
    <col min="13831" max="13831" width="9.63333333333333" style="300" customWidth="1"/>
    <col min="13832" max="13832" width="10.3666666666667" style="300" customWidth="1"/>
    <col min="13833" max="13833" width="25.45" style="300" customWidth="1"/>
    <col min="13834" max="13834" width="9" style="300" hidden="1" customWidth="1"/>
    <col min="13835" max="13835" width="31.725" style="300" customWidth="1"/>
    <col min="13836" max="14081" width="9" style="300"/>
    <col min="14082" max="14082" width="9" style="300" hidden="1" customWidth="1"/>
    <col min="14083" max="14083" width="21" style="300" customWidth="1"/>
    <col min="14084" max="14084" width="9.63333333333333" style="300" customWidth="1"/>
    <col min="14085" max="14086" width="9" style="300" hidden="1" customWidth="1"/>
    <col min="14087" max="14087" width="9.63333333333333" style="300" customWidth="1"/>
    <col min="14088" max="14088" width="10.3666666666667" style="300" customWidth="1"/>
    <col min="14089" max="14089" width="25.45" style="300" customWidth="1"/>
    <col min="14090" max="14090" width="9" style="300" hidden="1" customWidth="1"/>
    <col min="14091" max="14091" width="31.725" style="300" customWidth="1"/>
    <col min="14092" max="14337" width="9" style="300"/>
    <col min="14338" max="14338" width="9" style="300" hidden="1" customWidth="1"/>
    <col min="14339" max="14339" width="21" style="300" customWidth="1"/>
    <col min="14340" max="14340" width="9.63333333333333" style="300" customWidth="1"/>
    <col min="14341" max="14342" width="9" style="300" hidden="1" customWidth="1"/>
    <col min="14343" max="14343" width="9.63333333333333" style="300" customWidth="1"/>
    <col min="14344" max="14344" width="10.3666666666667" style="300" customWidth="1"/>
    <col min="14345" max="14345" width="25.45" style="300" customWidth="1"/>
    <col min="14346" max="14346" width="9" style="300" hidden="1" customWidth="1"/>
    <col min="14347" max="14347" width="31.725" style="300" customWidth="1"/>
    <col min="14348" max="14593" width="9" style="300"/>
    <col min="14594" max="14594" width="9" style="300" hidden="1" customWidth="1"/>
    <col min="14595" max="14595" width="21" style="300" customWidth="1"/>
    <col min="14596" max="14596" width="9.63333333333333" style="300" customWidth="1"/>
    <col min="14597" max="14598" width="9" style="300" hidden="1" customWidth="1"/>
    <col min="14599" max="14599" width="9.63333333333333" style="300" customWidth="1"/>
    <col min="14600" max="14600" width="10.3666666666667" style="300" customWidth="1"/>
    <col min="14601" max="14601" width="25.45" style="300" customWidth="1"/>
    <col min="14602" max="14602" width="9" style="300" hidden="1" customWidth="1"/>
    <col min="14603" max="14603" width="31.725" style="300" customWidth="1"/>
    <col min="14604" max="14849" width="9" style="300"/>
    <col min="14850" max="14850" width="9" style="300" hidden="1" customWidth="1"/>
    <col min="14851" max="14851" width="21" style="300" customWidth="1"/>
    <col min="14852" max="14852" width="9.63333333333333" style="300" customWidth="1"/>
    <col min="14853" max="14854" width="9" style="300" hidden="1" customWidth="1"/>
    <col min="14855" max="14855" width="9.63333333333333" style="300" customWidth="1"/>
    <col min="14856" max="14856" width="10.3666666666667" style="300" customWidth="1"/>
    <col min="14857" max="14857" width="25.45" style="300" customWidth="1"/>
    <col min="14858" max="14858" width="9" style="300" hidden="1" customWidth="1"/>
    <col min="14859" max="14859" width="31.725" style="300" customWidth="1"/>
    <col min="14860" max="15105" width="9" style="300"/>
    <col min="15106" max="15106" width="9" style="300" hidden="1" customWidth="1"/>
    <col min="15107" max="15107" width="21" style="300" customWidth="1"/>
    <col min="15108" max="15108" width="9.63333333333333" style="300" customWidth="1"/>
    <col min="15109" max="15110" width="9" style="300" hidden="1" customWidth="1"/>
    <col min="15111" max="15111" width="9.63333333333333" style="300" customWidth="1"/>
    <col min="15112" max="15112" width="10.3666666666667" style="300" customWidth="1"/>
    <col min="15113" max="15113" width="25.45" style="300" customWidth="1"/>
    <col min="15114" max="15114" width="9" style="300" hidden="1" customWidth="1"/>
    <col min="15115" max="15115" width="31.725" style="300" customWidth="1"/>
    <col min="15116" max="15361" width="9" style="300"/>
    <col min="15362" max="15362" width="9" style="300" hidden="1" customWidth="1"/>
    <col min="15363" max="15363" width="21" style="300" customWidth="1"/>
    <col min="15364" max="15364" width="9.63333333333333" style="300" customWidth="1"/>
    <col min="15365" max="15366" width="9" style="300" hidden="1" customWidth="1"/>
    <col min="15367" max="15367" width="9.63333333333333" style="300" customWidth="1"/>
    <col min="15368" max="15368" width="10.3666666666667" style="300" customWidth="1"/>
    <col min="15369" max="15369" width="25.45" style="300" customWidth="1"/>
    <col min="15370" max="15370" width="9" style="300" hidden="1" customWidth="1"/>
    <col min="15371" max="15371" width="31.725" style="300" customWidth="1"/>
    <col min="15372" max="15617" width="9" style="300"/>
    <col min="15618" max="15618" width="9" style="300" hidden="1" customWidth="1"/>
    <col min="15619" max="15619" width="21" style="300" customWidth="1"/>
    <col min="15620" max="15620" width="9.63333333333333" style="300" customWidth="1"/>
    <col min="15621" max="15622" width="9" style="300" hidden="1" customWidth="1"/>
    <col min="15623" max="15623" width="9.63333333333333" style="300" customWidth="1"/>
    <col min="15624" max="15624" width="10.3666666666667" style="300" customWidth="1"/>
    <col min="15625" max="15625" width="25.45" style="300" customWidth="1"/>
    <col min="15626" max="15626" width="9" style="300" hidden="1" customWidth="1"/>
    <col min="15627" max="15627" width="31.725" style="300" customWidth="1"/>
    <col min="15628" max="15873" width="9" style="300"/>
    <col min="15874" max="15874" width="9" style="300" hidden="1" customWidth="1"/>
    <col min="15875" max="15875" width="21" style="300" customWidth="1"/>
    <col min="15876" max="15876" width="9.63333333333333" style="300" customWidth="1"/>
    <col min="15877" max="15878" width="9" style="300" hidden="1" customWidth="1"/>
    <col min="15879" max="15879" width="9.63333333333333" style="300" customWidth="1"/>
    <col min="15880" max="15880" width="10.3666666666667" style="300" customWidth="1"/>
    <col min="15881" max="15881" width="25.45" style="300" customWidth="1"/>
    <col min="15882" max="15882" width="9" style="300" hidden="1" customWidth="1"/>
    <col min="15883" max="15883" width="31.725" style="300" customWidth="1"/>
    <col min="15884" max="16129" width="9" style="300"/>
    <col min="16130" max="16130" width="9" style="300" hidden="1" customWidth="1"/>
    <col min="16131" max="16131" width="21" style="300" customWidth="1"/>
    <col min="16132" max="16132" width="9.63333333333333" style="300" customWidth="1"/>
    <col min="16133" max="16134" width="9" style="300" hidden="1" customWidth="1"/>
    <col min="16135" max="16135" width="9.63333333333333" style="300" customWidth="1"/>
    <col min="16136" max="16136" width="10.3666666666667" style="300" customWidth="1"/>
    <col min="16137" max="16137" width="25.45" style="300" customWidth="1"/>
    <col min="16138" max="16138" width="9" style="300" hidden="1" customWidth="1"/>
    <col min="16139" max="16139" width="31.725" style="300" customWidth="1"/>
    <col min="16140" max="16384" width="9" style="300"/>
  </cols>
  <sheetData>
    <row r="1" s="297" customFormat="1" ht="18" customHeight="1" spans="1:10">
      <c r="B1" s="304" t="s">
        <v>38</v>
      </c>
      <c r="C1" s="305"/>
      <c r="D1" s="305"/>
      <c r="E1" s="305"/>
      <c r="F1" s="306"/>
      <c r="G1" s="305"/>
      <c r="H1" s="307" t="s">
        <v>39</v>
      </c>
      <c r="I1" s="307"/>
    </row>
    <row r="2" s="298" customFormat="1" ht="51" customHeight="1" spans="1:10">
      <c r="A2" s="298" t="s">
        <v>1</v>
      </c>
      <c r="B2" s="308" t="s">
        <v>40</v>
      </c>
      <c r="C2" s="308"/>
      <c r="D2" s="308"/>
      <c r="E2" s="308"/>
      <c r="F2" s="308"/>
      <c r="G2" s="308"/>
      <c r="H2" s="308"/>
      <c r="I2" s="308"/>
    </row>
    <row r="3" ht="20.25" customHeight="1" spans="1:10">
      <c r="H3" s="309"/>
      <c r="I3" s="309" t="s">
        <v>41</v>
      </c>
    </row>
    <row r="4" ht="36" customHeight="1" spans="1:10">
      <c r="A4" s="300" t="s">
        <v>42</v>
      </c>
      <c r="B4" s="310" t="s">
        <v>43</v>
      </c>
      <c r="C4" s="311" t="s">
        <v>4</v>
      </c>
      <c r="D4" s="311" t="s">
        <v>5</v>
      </c>
      <c r="E4" s="311" t="s">
        <v>6</v>
      </c>
      <c r="F4" s="312" t="s">
        <v>7</v>
      </c>
      <c r="G4" s="311" t="s">
        <v>8</v>
      </c>
      <c r="H4" s="312" t="s">
        <v>44</v>
      </c>
      <c r="I4" s="312" t="s">
        <v>45</v>
      </c>
    </row>
    <row r="5" ht="17.25" spans="1:10">
      <c r="A5" s="300">
        <v>201</v>
      </c>
      <c r="B5" s="313" t="s">
        <v>46</v>
      </c>
      <c r="C5" s="314">
        <v>194965.67</v>
      </c>
      <c r="D5" s="315">
        <v>194965.67</v>
      </c>
      <c r="E5" s="316">
        <v>202973</v>
      </c>
      <c r="F5" s="317">
        <f>E5/D5</f>
        <v>1.04107046127659</v>
      </c>
      <c r="G5" s="316">
        <v>221150.069898</v>
      </c>
      <c r="H5" s="318">
        <f t="shared" ref="H5:H10" si="0">E5/G5-1</f>
        <v>-0.0821933717062975</v>
      </c>
      <c r="I5" s="319"/>
      <c r="J5" s="300">
        <v>3</v>
      </c>
    </row>
    <row r="6" ht="17.25" spans="1:10">
      <c r="A6" s="300">
        <v>20101</v>
      </c>
      <c r="B6" s="320" t="s">
        <v>47</v>
      </c>
      <c r="C6" s="314">
        <v>2801.58</v>
      </c>
      <c r="D6" s="315">
        <v>2801.58</v>
      </c>
      <c r="E6" s="316">
        <v>3312</v>
      </c>
      <c r="F6" s="317">
        <f t="shared" ref="F6:F69" si="1">E6/D6</f>
        <v>1.18219004990041</v>
      </c>
      <c r="G6" s="316">
        <v>2858.95796</v>
      </c>
      <c r="H6" s="318">
        <f t="shared" si="0"/>
        <v>0.158464044011336</v>
      </c>
      <c r="I6" s="319"/>
      <c r="J6" s="300">
        <v>5</v>
      </c>
    </row>
    <row r="7" ht="17.25" spans="1:10">
      <c r="A7" s="300">
        <v>2010101</v>
      </c>
      <c r="B7" s="320" t="s">
        <v>48</v>
      </c>
      <c r="C7" s="321">
        <v>1349.06</v>
      </c>
      <c r="D7" s="322">
        <v>1349.06</v>
      </c>
      <c r="E7" s="323">
        <v>1664</v>
      </c>
      <c r="F7" s="324">
        <f t="shared" si="1"/>
        <v>1.23345144026211</v>
      </c>
      <c r="G7" s="323">
        <v>1617.624067</v>
      </c>
      <c r="H7" s="319">
        <f t="shared" si="0"/>
        <v>0.0286691660603242</v>
      </c>
      <c r="I7" s="319"/>
      <c r="J7" s="300">
        <v>7</v>
      </c>
    </row>
    <row r="8" ht="17.25" spans="1:10">
      <c r="A8" s="300">
        <v>2010102</v>
      </c>
      <c r="B8" s="320" t="s">
        <v>49</v>
      </c>
      <c r="C8" s="321">
        <v>781.18</v>
      </c>
      <c r="D8" s="322">
        <v>781.18</v>
      </c>
      <c r="E8" s="323">
        <v>892</v>
      </c>
      <c r="F8" s="324">
        <f t="shared" si="1"/>
        <v>1.14186231086305</v>
      </c>
      <c r="G8" s="323">
        <v>644.367844</v>
      </c>
      <c r="H8" s="319">
        <f t="shared" si="0"/>
        <v>0.384302473045194</v>
      </c>
      <c r="I8" s="319"/>
      <c r="J8" s="300">
        <v>7</v>
      </c>
    </row>
    <row r="9" ht="17.25" spans="1:10">
      <c r="A9" s="300">
        <v>2010104</v>
      </c>
      <c r="B9" s="325" t="s">
        <v>50</v>
      </c>
      <c r="C9" s="321">
        <v>100</v>
      </c>
      <c r="D9" s="322">
        <v>100</v>
      </c>
      <c r="E9" s="323">
        <v>83</v>
      </c>
      <c r="F9" s="324">
        <f t="shared" si="1"/>
        <v>0.83</v>
      </c>
      <c r="G9" s="323">
        <v>73.70498</v>
      </c>
      <c r="H9" s="319">
        <f t="shared" si="0"/>
        <v>0.126111152869182</v>
      </c>
      <c r="I9" s="319"/>
      <c r="J9" s="300">
        <v>7</v>
      </c>
    </row>
    <row r="10" ht="17.25" spans="1:10">
      <c r="A10" s="300">
        <v>2010106</v>
      </c>
      <c r="B10" s="326" t="s">
        <v>51</v>
      </c>
      <c r="C10" s="321">
        <v>98</v>
      </c>
      <c r="D10" s="322">
        <v>98</v>
      </c>
      <c r="E10" s="323">
        <v>108</v>
      </c>
      <c r="F10" s="324">
        <f t="shared" si="1"/>
        <v>1.10204081632653</v>
      </c>
      <c r="G10" s="323">
        <v>111.555659</v>
      </c>
      <c r="H10" s="319">
        <f t="shared" si="0"/>
        <v>-0.0318734076950772</v>
      </c>
      <c r="I10" s="319"/>
      <c r="J10" s="300">
        <v>7</v>
      </c>
    </row>
    <row r="11" ht="17.25" spans="1:10">
      <c r="B11" s="326" t="s">
        <v>52</v>
      </c>
      <c r="C11" s="321">
        <v>160</v>
      </c>
      <c r="D11" s="322">
        <v>160</v>
      </c>
      <c r="E11" s="323">
        <v>157</v>
      </c>
      <c r="F11" s="324">
        <f t="shared" si="1"/>
        <v>0.98125</v>
      </c>
      <c r="G11" s="323">
        <v>0</v>
      </c>
      <c r="H11" s="319"/>
      <c r="I11" s="319"/>
    </row>
    <row r="12" ht="17.25" spans="1:10">
      <c r="A12" s="300">
        <v>2010108</v>
      </c>
      <c r="B12" s="326" t="s">
        <v>53</v>
      </c>
      <c r="C12" s="321">
        <v>86</v>
      </c>
      <c r="D12" s="322">
        <v>86</v>
      </c>
      <c r="E12" s="323">
        <v>79</v>
      </c>
      <c r="F12" s="324">
        <f t="shared" si="1"/>
        <v>0.918604651162791</v>
      </c>
      <c r="G12" s="323">
        <v>345.38541</v>
      </c>
      <c r="H12" s="319">
        <f t="shared" ref="H12:H33" si="2">E12/G12-1</f>
        <v>-0.771270013982351</v>
      </c>
      <c r="I12" s="319"/>
      <c r="J12" s="300">
        <v>7</v>
      </c>
    </row>
    <row r="13" ht="17.25" spans="1:10">
      <c r="A13" s="300">
        <v>2010199</v>
      </c>
      <c r="B13" s="326" t="s">
        <v>54</v>
      </c>
      <c r="C13" s="321">
        <v>227.34</v>
      </c>
      <c r="D13" s="322">
        <v>227.34</v>
      </c>
      <c r="E13" s="323">
        <v>329</v>
      </c>
      <c r="F13" s="324">
        <f t="shared" si="1"/>
        <v>1.44717163719539</v>
      </c>
      <c r="G13" s="323">
        <v>66.32</v>
      </c>
      <c r="H13" s="319"/>
      <c r="I13" s="319"/>
      <c r="J13" s="300">
        <v>7</v>
      </c>
    </row>
    <row r="14" ht="17.25" spans="1:10">
      <c r="A14" s="300">
        <v>20102</v>
      </c>
      <c r="B14" s="320" t="s">
        <v>55</v>
      </c>
      <c r="C14" s="314">
        <v>1803.93</v>
      </c>
      <c r="D14" s="315">
        <v>1803.93</v>
      </c>
      <c r="E14" s="316">
        <v>2063</v>
      </c>
      <c r="F14" s="317">
        <f t="shared" si="1"/>
        <v>1.14361422006397</v>
      </c>
      <c r="G14" s="316">
        <v>1720.859941</v>
      </c>
      <c r="H14" s="318">
        <f t="shared" si="2"/>
        <v>0.198819236155373</v>
      </c>
      <c r="I14" s="319"/>
      <c r="J14" s="300">
        <v>5</v>
      </c>
    </row>
    <row r="15" ht="17.25" spans="1:10">
      <c r="A15" s="300">
        <v>2010201</v>
      </c>
      <c r="B15" s="320" t="s">
        <v>48</v>
      </c>
      <c r="C15" s="321">
        <v>901.33</v>
      </c>
      <c r="D15" s="322">
        <v>901.33</v>
      </c>
      <c r="E15" s="323">
        <v>1150</v>
      </c>
      <c r="F15" s="324">
        <f t="shared" si="1"/>
        <v>1.27589229250108</v>
      </c>
      <c r="G15" s="323">
        <v>957.573421</v>
      </c>
      <c r="H15" s="319">
        <f t="shared" si="2"/>
        <v>0.200952297526228</v>
      </c>
      <c r="I15" s="319"/>
      <c r="J15" s="300">
        <v>7</v>
      </c>
    </row>
    <row r="16" ht="17.25" spans="1:10">
      <c r="A16" s="300">
        <v>2010202</v>
      </c>
      <c r="B16" s="320" t="s">
        <v>49</v>
      </c>
      <c r="C16" s="321">
        <v>96.6</v>
      </c>
      <c r="D16" s="322">
        <v>96.6</v>
      </c>
      <c r="E16" s="323">
        <v>119</v>
      </c>
      <c r="F16" s="324">
        <f t="shared" si="1"/>
        <v>1.23188405797101</v>
      </c>
      <c r="G16" s="323">
        <v>120.70628</v>
      </c>
      <c r="H16" s="319">
        <f t="shared" si="2"/>
        <v>-0.0141358013849818</v>
      </c>
      <c r="I16" s="319"/>
      <c r="J16" s="300">
        <v>7</v>
      </c>
    </row>
    <row r="17" ht="17.25" spans="1:10">
      <c r="A17" s="300">
        <v>2010204</v>
      </c>
      <c r="B17" s="325" t="s">
        <v>56</v>
      </c>
      <c r="C17" s="321">
        <v>55</v>
      </c>
      <c r="D17" s="322">
        <v>55</v>
      </c>
      <c r="E17" s="323">
        <v>52</v>
      </c>
      <c r="F17" s="324">
        <f t="shared" si="1"/>
        <v>0.945454545454545</v>
      </c>
      <c r="G17" s="323">
        <v>57.85569</v>
      </c>
      <c r="H17" s="319">
        <f t="shared" si="2"/>
        <v>-0.101211998335859</v>
      </c>
      <c r="I17" s="319"/>
      <c r="J17" s="300">
        <v>7</v>
      </c>
    </row>
    <row r="18" ht="17.25" spans="1:10">
      <c r="A18" s="300">
        <v>2010205</v>
      </c>
      <c r="B18" s="325" t="s">
        <v>57</v>
      </c>
      <c r="C18" s="321">
        <v>482</v>
      </c>
      <c r="D18" s="322">
        <v>482</v>
      </c>
      <c r="E18" s="323">
        <v>444</v>
      </c>
      <c r="F18" s="324">
        <f t="shared" si="1"/>
        <v>0.921161825726141</v>
      </c>
      <c r="G18" s="323">
        <v>386.96225</v>
      </c>
      <c r="H18" s="319">
        <f t="shared" si="2"/>
        <v>0.147398744968017</v>
      </c>
      <c r="I18" s="319"/>
      <c r="J18" s="300">
        <v>7</v>
      </c>
    </row>
    <row r="19" ht="17.25" spans="1:10">
      <c r="A19" s="300">
        <v>2010206</v>
      </c>
      <c r="B19" s="325" t="s">
        <v>58</v>
      </c>
      <c r="C19" s="321">
        <v>269</v>
      </c>
      <c r="D19" s="322">
        <v>269</v>
      </c>
      <c r="E19" s="323">
        <v>298</v>
      </c>
      <c r="F19" s="324">
        <f t="shared" si="1"/>
        <v>1.10780669144981</v>
      </c>
      <c r="G19" s="323">
        <v>197.7623</v>
      </c>
      <c r="H19" s="319">
        <f t="shared" si="2"/>
        <v>0.50685949748764</v>
      </c>
      <c r="I19" s="319"/>
      <c r="J19" s="300">
        <v>7</v>
      </c>
    </row>
    <row r="20" ht="33" spans="1:10">
      <c r="A20" s="300">
        <v>20103</v>
      </c>
      <c r="B20" s="320" t="s">
        <v>59</v>
      </c>
      <c r="C20" s="314">
        <v>25620.88</v>
      </c>
      <c r="D20" s="315">
        <v>25620.88</v>
      </c>
      <c r="E20" s="316">
        <v>26197</v>
      </c>
      <c r="F20" s="317">
        <f t="shared" si="1"/>
        <v>1.02248634707317</v>
      </c>
      <c r="G20" s="316">
        <v>26756.827709</v>
      </c>
      <c r="H20" s="318">
        <f t="shared" si="2"/>
        <v>-0.0209227982886662</v>
      </c>
      <c r="I20" s="319"/>
      <c r="J20" s="300">
        <v>5</v>
      </c>
    </row>
    <row r="21" ht="17.25" spans="1:10">
      <c r="A21" s="300">
        <v>2010301</v>
      </c>
      <c r="B21" s="320" t="s">
        <v>48</v>
      </c>
      <c r="C21" s="321">
        <v>14246.86</v>
      </c>
      <c r="D21" s="322">
        <v>14246.86</v>
      </c>
      <c r="E21" s="323">
        <v>14637</v>
      </c>
      <c r="F21" s="324">
        <f t="shared" si="1"/>
        <v>1.0273842797641</v>
      </c>
      <c r="G21" s="323">
        <v>14281.499422</v>
      </c>
      <c r="H21" s="319">
        <f t="shared" si="2"/>
        <v>0.0248923847206384</v>
      </c>
      <c r="I21" s="319"/>
      <c r="J21" s="300">
        <v>7</v>
      </c>
    </row>
    <row r="22" ht="17.25" spans="1:10">
      <c r="A22" s="300">
        <v>2010302</v>
      </c>
      <c r="B22" s="320" t="s">
        <v>49</v>
      </c>
      <c r="C22" s="321">
        <v>3721.51</v>
      </c>
      <c r="D22" s="322">
        <v>3721.51</v>
      </c>
      <c r="E22" s="323">
        <v>3868</v>
      </c>
      <c r="F22" s="324">
        <f t="shared" si="1"/>
        <v>1.03936305424411</v>
      </c>
      <c r="G22" s="323">
        <v>5756.52091</v>
      </c>
      <c r="H22" s="319">
        <f t="shared" si="2"/>
        <v>-0.328066368476025</v>
      </c>
      <c r="I22" s="319"/>
      <c r="J22" s="300">
        <v>7</v>
      </c>
    </row>
    <row r="23" ht="17.25" spans="1:10">
      <c r="A23" s="300">
        <v>2010303</v>
      </c>
      <c r="B23" s="325" t="s">
        <v>60</v>
      </c>
      <c r="C23" s="321">
        <v>2675.88</v>
      </c>
      <c r="D23" s="322">
        <v>2675.88</v>
      </c>
      <c r="E23" s="323">
        <v>2655</v>
      </c>
      <c r="F23" s="324">
        <f t="shared" si="1"/>
        <v>0.99219695950491</v>
      </c>
      <c r="G23" s="323">
        <v>3159.812402</v>
      </c>
      <c r="H23" s="319">
        <f t="shared" si="2"/>
        <v>-0.159760244526061</v>
      </c>
      <c r="I23" s="319"/>
      <c r="J23" s="300">
        <v>7</v>
      </c>
    </row>
    <row r="24" ht="17.25" spans="1:10">
      <c r="A24" s="300">
        <v>2010308</v>
      </c>
      <c r="B24" s="320" t="s">
        <v>61</v>
      </c>
      <c r="C24" s="321">
        <v>733.23</v>
      </c>
      <c r="D24" s="322">
        <v>733.23</v>
      </c>
      <c r="E24" s="323">
        <v>449</v>
      </c>
      <c r="F24" s="324">
        <f t="shared" si="1"/>
        <v>0.612359014224732</v>
      </c>
      <c r="G24" s="323">
        <v>444.193391</v>
      </c>
      <c r="H24" s="319">
        <f t="shared" si="2"/>
        <v>0.0108209827012036</v>
      </c>
      <c r="I24" s="319"/>
      <c r="J24" s="300">
        <v>7</v>
      </c>
    </row>
    <row r="25" ht="17.25" spans="1:10">
      <c r="A25" s="300">
        <v>2010350</v>
      </c>
      <c r="B25" s="325" t="s">
        <v>62</v>
      </c>
      <c r="C25" s="321">
        <v>3217.85</v>
      </c>
      <c r="D25" s="322">
        <v>3217.85</v>
      </c>
      <c r="E25" s="323">
        <v>4054</v>
      </c>
      <c r="F25" s="324">
        <f t="shared" si="1"/>
        <v>1.25984741364576</v>
      </c>
      <c r="G25" s="323">
        <v>2215.62509</v>
      </c>
      <c r="H25" s="319">
        <f t="shared" si="2"/>
        <v>0.829731942600451</v>
      </c>
      <c r="I25" s="319"/>
      <c r="J25" s="300">
        <v>7</v>
      </c>
    </row>
    <row r="26" ht="33" spans="1:10">
      <c r="A26" s="300">
        <v>2010399</v>
      </c>
      <c r="B26" s="325" t="s">
        <v>63</v>
      </c>
      <c r="C26" s="321">
        <v>1025.55</v>
      </c>
      <c r="D26" s="322">
        <v>1025.55</v>
      </c>
      <c r="E26" s="323">
        <v>534</v>
      </c>
      <c r="F26" s="324">
        <f t="shared" si="1"/>
        <v>0.520696211788796</v>
      </c>
      <c r="G26" s="323">
        <v>899.176494</v>
      </c>
      <c r="H26" s="319">
        <f t="shared" si="2"/>
        <v>-0.406123265495417</v>
      </c>
      <c r="I26" s="319"/>
      <c r="J26" s="300">
        <v>7</v>
      </c>
    </row>
    <row r="27" ht="17.25" spans="1:10">
      <c r="A27" s="300">
        <v>20104</v>
      </c>
      <c r="B27" s="320" t="s">
        <v>64</v>
      </c>
      <c r="C27" s="314">
        <v>3437.44</v>
      </c>
      <c r="D27" s="315">
        <v>3437.44</v>
      </c>
      <c r="E27" s="316">
        <v>4149</v>
      </c>
      <c r="F27" s="317">
        <f t="shared" si="1"/>
        <v>1.20700288586855</v>
      </c>
      <c r="G27" s="316">
        <v>3541.33789</v>
      </c>
      <c r="H27" s="318">
        <f t="shared" si="2"/>
        <v>0.171591112984703</v>
      </c>
      <c r="I27" s="319"/>
      <c r="J27" s="300">
        <v>5</v>
      </c>
    </row>
    <row r="28" ht="17.25" spans="1:10">
      <c r="A28" s="300">
        <v>2010401</v>
      </c>
      <c r="B28" s="320" t="s">
        <v>48</v>
      </c>
      <c r="C28" s="321">
        <v>2304.94</v>
      </c>
      <c r="D28" s="322">
        <v>2304.94</v>
      </c>
      <c r="E28" s="323">
        <v>2819</v>
      </c>
      <c r="F28" s="324">
        <f t="shared" si="1"/>
        <v>1.22302532820811</v>
      </c>
      <c r="G28" s="323">
        <v>2485.999985</v>
      </c>
      <c r="H28" s="319">
        <f t="shared" si="2"/>
        <v>0.133950127517801</v>
      </c>
      <c r="I28" s="319"/>
      <c r="J28" s="300">
        <v>7</v>
      </c>
    </row>
    <row r="29" ht="17.25" spans="1:10">
      <c r="A29" s="300">
        <v>2010402</v>
      </c>
      <c r="B29" s="320" t="s">
        <v>49</v>
      </c>
      <c r="C29" s="321">
        <v>219.1</v>
      </c>
      <c r="D29" s="322">
        <v>219.1</v>
      </c>
      <c r="E29" s="323">
        <v>234</v>
      </c>
      <c r="F29" s="324">
        <f t="shared" si="1"/>
        <v>1.06800547695116</v>
      </c>
      <c r="G29" s="323">
        <v>242.144835</v>
      </c>
      <c r="H29" s="319">
        <f t="shared" si="2"/>
        <v>-0.0336362119803216</v>
      </c>
      <c r="I29" s="319"/>
      <c r="J29" s="300">
        <v>7</v>
      </c>
    </row>
    <row r="30" ht="17.25" spans="1:10">
      <c r="A30" s="300">
        <v>2010404</v>
      </c>
      <c r="B30" s="325" t="s">
        <v>65</v>
      </c>
      <c r="C30" s="321">
        <v>205</v>
      </c>
      <c r="D30" s="322">
        <v>205</v>
      </c>
      <c r="E30" s="323">
        <v>159</v>
      </c>
      <c r="F30" s="324">
        <f t="shared" si="1"/>
        <v>0.775609756097561</v>
      </c>
      <c r="G30" s="323">
        <v>56.555</v>
      </c>
      <c r="H30" s="319">
        <f t="shared" si="2"/>
        <v>1.81142250906198</v>
      </c>
      <c r="I30" s="319"/>
      <c r="J30" s="300">
        <v>7</v>
      </c>
    </row>
    <row r="31" ht="17.25" spans="1:10">
      <c r="A31" s="300">
        <v>2010405</v>
      </c>
      <c r="B31" s="325" t="s">
        <v>66</v>
      </c>
      <c r="C31" s="321">
        <v>176.4</v>
      </c>
      <c r="D31" s="322">
        <v>176.4</v>
      </c>
      <c r="E31" s="323">
        <v>202</v>
      </c>
      <c r="F31" s="324">
        <f t="shared" si="1"/>
        <v>1.14512471655329</v>
      </c>
      <c r="G31" s="323">
        <v>174.082604</v>
      </c>
      <c r="H31" s="319">
        <f t="shared" si="2"/>
        <v>0.160368671874876</v>
      </c>
      <c r="I31" s="319"/>
      <c r="J31" s="300">
        <v>7</v>
      </c>
    </row>
    <row r="32" ht="17.25" spans="1:10">
      <c r="A32" s="300">
        <v>2010407</v>
      </c>
      <c r="B32" s="320" t="s">
        <v>67</v>
      </c>
      <c r="C32" s="321">
        <v>20</v>
      </c>
      <c r="D32" s="322">
        <v>20</v>
      </c>
      <c r="E32" s="323">
        <v>10</v>
      </c>
      <c r="F32" s="324">
        <f t="shared" si="1"/>
        <v>0.5</v>
      </c>
      <c r="G32" s="323">
        <v>19.14</v>
      </c>
      <c r="H32" s="319">
        <f t="shared" si="2"/>
        <v>-0.477533960292581</v>
      </c>
      <c r="I32" s="319"/>
      <c r="J32" s="300">
        <v>7</v>
      </c>
    </row>
    <row r="33" ht="17.25" spans="1:10">
      <c r="A33" s="300">
        <v>2010408</v>
      </c>
      <c r="B33" s="320" t="s">
        <v>68</v>
      </c>
      <c r="C33" s="321">
        <v>50</v>
      </c>
      <c r="D33" s="322">
        <v>50</v>
      </c>
      <c r="E33" s="323">
        <v>50</v>
      </c>
      <c r="F33" s="324">
        <f t="shared" si="1"/>
        <v>1</v>
      </c>
      <c r="G33" s="323">
        <v>7.93765</v>
      </c>
      <c r="H33" s="319">
        <f t="shared" si="2"/>
        <v>5.29909356043665</v>
      </c>
      <c r="I33" s="319"/>
      <c r="J33" s="300">
        <v>7</v>
      </c>
    </row>
    <row r="34" ht="33" spans="1:10">
      <c r="A34" s="300">
        <v>2010499</v>
      </c>
      <c r="B34" s="325" t="s">
        <v>69</v>
      </c>
      <c r="C34" s="321">
        <v>462</v>
      </c>
      <c r="D34" s="322">
        <v>462</v>
      </c>
      <c r="E34" s="323">
        <v>675</v>
      </c>
      <c r="F34" s="324">
        <f t="shared" si="1"/>
        <v>1.46103896103896</v>
      </c>
      <c r="G34" s="323">
        <v>555.477816</v>
      </c>
      <c r="H34" s="319">
        <f t="shared" ref="H34:H52" si="3">E34/G34-1</f>
        <v>0.21517004020193</v>
      </c>
      <c r="I34" s="319"/>
      <c r="J34" s="300">
        <v>7</v>
      </c>
    </row>
    <row r="35" ht="17.25" spans="1:10">
      <c r="A35" s="300">
        <v>20105</v>
      </c>
      <c r="B35" s="325" t="s">
        <v>70</v>
      </c>
      <c r="C35" s="314">
        <v>4985.13</v>
      </c>
      <c r="D35" s="315">
        <v>4985.13</v>
      </c>
      <c r="E35" s="316">
        <v>4839</v>
      </c>
      <c r="F35" s="317">
        <f t="shared" si="1"/>
        <v>0.970686822610443</v>
      </c>
      <c r="G35" s="316">
        <v>4001.790965</v>
      </c>
      <c r="H35" s="318">
        <f t="shared" si="3"/>
        <v>0.209208587435551</v>
      </c>
      <c r="I35" s="319"/>
      <c r="J35" s="300">
        <v>5</v>
      </c>
    </row>
    <row r="36" ht="17.25" spans="1:10">
      <c r="A36" s="300">
        <v>2010501</v>
      </c>
      <c r="B36" s="325" t="s">
        <v>48</v>
      </c>
      <c r="C36" s="321">
        <v>1436</v>
      </c>
      <c r="D36" s="322">
        <v>1436</v>
      </c>
      <c r="E36" s="323">
        <v>1677</v>
      </c>
      <c r="F36" s="324">
        <f t="shared" si="1"/>
        <v>1.16782729805014</v>
      </c>
      <c r="G36" s="323">
        <v>1502.200772</v>
      </c>
      <c r="H36" s="319">
        <f t="shared" si="3"/>
        <v>0.116362094373894</v>
      </c>
      <c r="I36" s="319"/>
      <c r="J36" s="300">
        <v>7</v>
      </c>
    </row>
    <row r="37" ht="17.25" spans="1:10">
      <c r="A37" s="300">
        <v>2010502</v>
      </c>
      <c r="B37" s="326" t="s">
        <v>49</v>
      </c>
      <c r="C37" s="321">
        <v>30.9</v>
      </c>
      <c r="D37" s="322">
        <v>30.9</v>
      </c>
      <c r="E37" s="323">
        <v>32</v>
      </c>
      <c r="F37" s="324">
        <f t="shared" si="1"/>
        <v>1.03559870550162</v>
      </c>
      <c r="G37" s="323">
        <v>58.832043</v>
      </c>
      <c r="H37" s="319">
        <f t="shared" si="3"/>
        <v>-0.456078722270447</v>
      </c>
      <c r="I37" s="319"/>
      <c r="J37" s="300">
        <v>7</v>
      </c>
    </row>
    <row r="38" ht="17.25" spans="1:10">
      <c r="A38" s="300">
        <v>2010504</v>
      </c>
      <c r="B38" s="320" t="s">
        <v>71</v>
      </c>
      <c r="C38" s="321">
        <v>1505.06</v>
      </c>
      <c r="D38" s="322">
        <v>1505.06</v>
      </c>
      <c r="E38" s="323">
        <v>1285</v>
      </c>
      <c r="F38" s="324">
        <f t="shared" si="1"/>
        <v>0.853786560004252</v>
      </c>
      <c r="G38" s="323">
        <v>1695.537941</v>
      </c>
      <c r="H38" s="319"/>
      <c r="I38" s="319"/>
      <c r="J38" s="300">
        <v>7</v>
      </c>
    </row>
    <row r="39" ht="17.25" spans="1:10">
      <c r="A39" s="300">
        <v>2010506</v>
      </c>
      <c r="B39" s="325" t="s">
        <v>72</v>
      </c>
      <c r="C39" s="321">
        <v>282.35</v>
      </c>
      <c r="D39" s="322">
        <v>282.35</v>
      </c>
      <c r="E39" s="323">
        <v>275</v>
      </c>
      <c r="F39" s="324">
        <f t="shared" si="1"/>
        <v>0.973968478838321</v>
      </c>
      <c r="G39" s="323">
        <v>165.02689</v>
      </c>
      <c r="H39" s="319">
        <f t="shared" si="3"/>
        <v>0.666395094763041</v>
      </c>
      <c r="I39" s="319"/>
      <c r="J39" s="300">
        <v>7</v>
      </c>
    </row>
    <row r="40" ht="17.25" spans="1:10">
      <c r="A40" s="300">
        <v>2010507</v>
      </c>
      <c r="B40" s="325" t="s">
        <v>73</v>
      </c>
      <c r="C40" s="321">
        <v>743.25</v>
      </c>
      <c r="D40" s="322">
        <v>743.25</v>
      </c>
      <c r="E40" s="323">
        <v>629</v>
      </c>
      <c r="F40" s="324">
        <f t="shared" si="1"/>
        <v>0.846283215607131</v>
      </c>
      <c r="G40" s="323">
        <v>90.375736</v>
      </c>
      <c r="H40" s="319">
        <f t="shared" si="3"/>
        <v>5.95983267013173</v>
      </c>
      <c r="I40" s="319"/>
      <c r="J40" s="300">
        <v>7</v>
      </c>
    </row>
    <row r="41" ht="17.25" spans="1:10">
      <c r="A41" s="300">
        <v>2010508</v>
      </c>
      <c r="B41" s="325" t="s">
        <v>74</v>
      </c>
      <c r="C41" s="321">
        <v>287.66</v>
      </c>
      <c r="D41" s="322">
        <v>287.66</v>
      </c>
      <c r="E41" s="323">
        <v>286</v>
      </c>
      <c r="F41" s="324">
        <f t="shared" si="1"/>
        <v>0.994229298477369</v>
      </c>
      <c r="G41" s="323">
        <v>277.534193</v>
      </c>
      <c r="H41" s="319">
        <f t="shared" si="3"/>
        <v>0.0305036540128227</v>
      </c>
      <c r="I41" s="319"/>
      <c r="J41" s="300">
        <v>7</v>
      </c>
    </row>
    <row r="42" ht="17.25" spans="1:10">
      <c r="A42" s="300">
        <v>2010599</v>
      </c>
      <c r="B42" s="320" t="s">
        <v>75</v>
      </c>
      <c r="C42" s="321">
        <v>699.91</v>
      </c>
      <c r="D42" s="322">
        <v>699.91</v>
      </c>
      <c r="E42" s="323">
        <v>655</v>
      </c>
      <c r="F42" s="324">
        <f t="shared" si="1"/>
        <v>0.935834607306654</v>
      </c>
      <c r="G42" s="323">
        <v>212.28339</v>
      </c>
      <c r="H42" s="319">
        <f t="shared" si="3"/>
        <v>2.0854981164565</v>
      </c>
      <c r="I42" s="319"/>
      <c r="J42" s="300">
        <v>7</v>
      </c>
    </row>
    <row r="43" ht="17.25" spans="1:10">
      <c r="A43" s="300">
        <v>20106</v>
      </c>
      <c r="B43" s="320" t="s">
        <v>76</v>
      </c>
      <c r="C43" s="314">
        <v>8870.27</v>
      </c>
      <c r="D43" s="315">
        <v>8870.27</v>
      </c>
      <c r="E43" s="316">
        <v>9671</v>
      </c>
      <c r="F43" s="317">
        <f t="shared" si="1"/>
        <v>1.09027120933185</v>
      </c>
      <c r="G43" s="316">
        <v>8609.205581</v>
      </c>
      <c r="H43" s="318">
        <f t="shared" si="3"/>
        <v>0.123332450248756</v>
      </c>
      <c r="I43" s="319"/>
      <c r="J43" s="300">
        <v>5</v>
      </c>
    </row>
    <row r="44" ht="17.25" spans="1:10">
      <c r="A44" s="300">
        <v>2010601</v>
      </c>
      <c r="B44" s="325" t="s">
        <v>48</v>
      </c>
      <c r="C44" s="321">
        <v>2940.06</v>
      </c>
      <c r="D44" s="322">
        <v>2940.06</v>
      </c>
      <c r="E44" s="323">
        <v>3306</v>
      </c>
      <c r="F44" s="324">
        <f t="shared" si="1"/>
        <v>1.12446684761535</v>
      </c>
      <c r="G44" s="323">
        <v>3423.125074</v>
      </c>
      <c r="H44" s="319">
        <f t="shared" si="3"/>
        <v>-0.0342158324536873</v>
      </c>
      <c r="I44" s="319"/>
      <c r="J44" s="300">
        <v>7</v>
      </c>
    </row>
    <row r="45" ht="17.25" spans="1:10">
      <c r="A45" s="300">
        <v>2010602</v>
      </c>
      <c r="B45" s="326" t="s">
        <v>49</v>
      </c>
      <c r="C45" s="321">
        <v>248</v>
      </c>
      <c r="D45" s="322">
        <v>248</v>
      </c>
      <c r="E45" s="323">
        <v>252</v>
      </c>
      <c r="F45" s="324">
        <f t="shared" si="1"/>
        <v>1.01612903225806</v>
      </c>
      <c r="G45" s="323">
        <v>256.545723</v>
      </c>
      <c r="H45" s="319">
        <f t="shared" si="3"/>
        <v>-0.0177189584252005</v>
      </c>
      <c r="I45" s="319"/>
      <c r="J45" s="300">
        <v>7</v>
      </c>
    </row>
    <row r="46" ht="17.25" spans="1:10">
      <c r="A46" s="300">
        <v>2010604</v>
      </c>
      <c r="B46" s="326" t="s">
        <v>77</v>
      </c>
      <c r="C46" s="321">
        <v>223</v>
      </c>
      <c r="D46" s="322">
        <v>223</v>
      </c>
      <c r="E46" s="323">
        <v>150</v>
      </c>
      <c r="F46" s="324">
        <f t="shared" si="1"/>
        <v>0.672645739910314</v>
      </c>
      <c r="G46" s="323">
        <v>47.88</v>
      </c>
      <c r="H46" s="319">
        <f t="shared" si="3"/>
        <v>2.1328320802005</v>
      </c>
      <c r="I46" s="319"/>
      <c r="J46" s="300">
        <v>7</v>
      </c>
    </row>
    <row r="47" ht="17.25" spans="1:10">
      <c r="A47" s="300">
        <v>2010605</v>
      </c>
      <c r="B47" s="326" t="s">
        <v>78</v>
      </c>
      <c r="C47" s="321">
        <v>1277</v>
      </c>
      <c r="D47" s="322">
        <v>1277</v>
      </c>
      <c r="E47" s="323">
        <v>1461</v>
      </c>
      <c r="F47" s="324">
        <f t="shared" si="1"/>
        <v>1.14408770555991</v>
      </c>
      <c r="G47" s="323">
        <v>1065.856783</v>
      </c>
      <c r="H47" s="319">
        <f t="shared" si="3"/>
        <v>0.37072824726772</v>
      </c>
      <c r="I47" s="319"/>
      <c r="J47" s="300">
        <v>7</v>
      </c>
    </row>
    <row r="48" ht="17.25" spans="1:10">
      <c r="A48" s="300">
        <v>2010607</v>
      </c>
      <c r="B48" s="320" t="s">
        <v>79</v>
      </c>
      <c r="C48" s="321">
        <v>74</v>
      </c>
      <c r="D48" s="322">
        <v>74</v>
      </c>
      <c r="E48" s="323">
        <v>197</v>
      </c>
      <c r="F48" s="324">
        <f t="shared" si="1"/>
        <v>2.66216216216216</v>
      </c>
      <c r="G48" s="323">
        <v>125.8666</v>
      </c>
      <c r="H48" s="319">
        <f t="shared" si="3"/>
        <v>0.565149134083228</v>
      </c>
      <c r="I48" s="319"/>
      <c r="J48" s="300">
        <v>7</v>
      </c>
    </row>
    <row r="49" ht="17.25" spans="1:10">
      <c r="A49" s="300">
        <v>2010650</v>
      </c>
      <c r="B49" s="325" t="s">
        <v>62</v>
      </c>
      <c r="C49" s="321">
        <v>1849.22</v>
      </c>
      <c r="D49" s="322">
        <v>1849.22</v>
      </c>
      <c r="E49" s="323">
        <v>2156</v>
      </c>
      <c r="F49" s="324">
        <f t="shared" si="1"/>
        <v>1.16589697277771</v>
      </c>
      <c r="G49" s="323">
        <v>1901.99185</v>
      </c>
      <c r="H49" s="319">
        <f t="shared" si="3"/>
        <v>0.133548495489084</v>
      </c>
      <c r="I49" s="319"/>
      <c r="J49" s="300">
        <v>7</v>
      </c>
    </row>
    <row r="50" ht="17.25" spans="1:10">
      <c r="A50" s="300">
        <v>2010699</v>
      </c>
      <c r="B50" s="325" t="s">
        <v>80</v>
      </c>
      <c r="C50" s="321">
        <v>2258.99</v>
      </c>
      <c r="D50" s="322">
        <v>2258.99</v>
      </c>
      <c r="E50" s="323">
        <v>2149</v>
      </c>
      <c r="F50" s="324">
        <f t="shared" si="1"/>
        <v>0.951310098760951</v>
      </c>
      <c r="G50" s="323">
        <v>1787.939551</v>
      </c>
      <c r="H50" s="319">
        <f t="shared" si="3"/>
        <v>0.201942201456452</v>
      </c>
      <c r="I50" s="319"/>
      <c r="J50" s="300">
        <v>7</v>
      </c>
    </row>
    <row r="51" ht="17.25" spans="1:10">
      <c r="A51" s="300">
        <v>20107</v>
      </c>
      <c r="B51" s="320" t="s">
        <v>81</v>
      </c>
      <c r="C51" s="314">
        <v>14697.6</v>
      </c>
      <c r="D51" s="315">
        <v>14697.6</v>
      </c>
      <c r="E51" s="316">
        <v>15665</v>
      </c>
      <c r="F51" s="317">
        <f t="shared" si="1"/>
        <v>1.06582026997605</v>
      </c>
      <c r="G51" s="316">
        <v>1909.063279</v>
      </c>
      <c r="H51" s="318">
        <f t="shared" si="3"/>
        <v>7.20559494927041</v>
      </c>
      <c r="I51" s="319"/>
      <c r="J51" s="300">
        <v>5</v>
      </c>
    </row>
    <row r="52" ht="17.25" spans="1:10">
      <c r="A52" s="300">
        <v>2010702</v>
      </c>
      <c r="B52" s="320" t="s">
        <v>49</v>
      </c>
      <c r="C52" s="321">
        <v>1174.98</v>
      </c>
      <c r="D52" s="322">
        <v>1174.98</v>
      </c>
      <c r="E52" s="323">
        <v>595</v>
      </c>
      <c r="F52" s="324">
        <f t="shared" si="1"/>
        <v>0.506391598154862</v>
      </c>
      <c r="G52" s="323">
        <v>628.343279</v>
      </c>
      <c r="H52" s="319">
        <f t="shared" si="3"/>
        <v>-0.0530653865719156</v>
      </c>
      <c r="I52" s="319"/>
      <c r="J52" s="300">
        <v>7</v>
      </c>
    </row>
    <row r="53" ht="17.25" spans="1:10">
      <c r="A53" s="300">
        <v>2010704</v>
      </c>
      <c r="B53" s="325" t="s">
        <v>82</v>
      </c>
      <c r="C53" s="321">
        <v>30</v>
      </c>
      <c r="D53" s="322">
        <v>30</v>
      </c>
      <c r="E53" s="323">
        <v>0</v>
      </c>
      <c r="F53" s="324">
        <f t="shared" si="1"/>
        <v>0</v>
      </c>
      <c r="G53" s="323">
        <v>0</v>
      </c>
      <c r="H53" s="319"/>
      <c r="I53" s="319"/>
      <c r="J53" s="300">
        <v>7</v>
      </c>
    </row>
    <row r="54" ht="17.25" spans="1:10">
      <c r="A54" s="300">
        <v>2010708</v>
      </c>
      <c r="B54" s="320" t="s">
        <v>83</v>
      </c>
      <c r="C54" s="321">
        <v>13396</v>
      </c>
      <c r="D54" s="322">
        <v>13396</v>
      </c>
      <c r="E54" s="323">
        <v>15042</v>
      </c>
      <c r="F54" s="324">
        <f t="shared" si="1"/>
        <v>1.12287249925351</v>
      </c>
      <c r="G54" s="323">
        <v>1270</v>
      </c>
      <c r="H54" s="319">
        <f t="shared" ref="H54:H61" si="4">E54/G54-1</f>
        <v>10.844094488189</v>
      </c>
      <c r="I54" s="319"/>
      <c r="J54" s="300">
        <v>7</v>
      </c>
    </row>
    <row r="55" ht="17.25" spans="1:10">
      <c r="A55" s="300">
        <v>2010799</v>
      </c>
      <c r="B55" s="325" t="s">
        <v>84</v>
      </c>
      <c r="C55" s="321">
        <v>96.62</v>
      </c>
      <c r="D55" s="322">
        <v>96.62</v>
      </c>
      <c r="E55" s="323">
        <v>28</v>
      </c>
      <c r="F55" s="324">
        <f t="shared" si="1"/>
        <v>0.289795073483751</v>
      </c>
      <c r="G55" s="323">
        <v>10.72</v>
      </c>
      <c r="H55" s="319">
        <f t="shared" si="4"/>
        <v>1.61194029850746</v>
      </c>
      <c r="I55" s="319"/>
      <c r="J55" s="300">
        <v>7</v>
      </c>
    </row>
    <row r="56" ht="17.25" spans="1:10">
      <c r="A56" s="300">
        <v>20108</v>
      </c>
      <c r="B56" s="325" t="s">
        <v>85</v>
      </c>
      <c r="C56" s="314">
        <v>2380.16</v>
      </c>
      <c r="D56" s="315">
        <v>2380.16</v>
      </c>
      <c r="E56" s="316">
        <v>2539</v>
      </c>
      <c r="F56" s="317">
        <f t="shared" si="1"/>
        <v>1.06673500941113</v>
      </c>
      <c r="G56" s="316">
        <v>2461.103117</v>
      </c>
      <c r="H56" s="318">
        <f t="shared" si="4"/>
        <v>0.0316512065105803</v>
      </c>
      <c r="I56" s="319"/>
      <c r="J56" s="300">
        <v>5</v>
      </c>
    </row>
    <row r="57" ht="17.25" spans="1:10">
      <c r="A57" s="300">
        <v>2010801</v>
      </c>
      <c r="B57" s="320" t="s">
        <v>48</v>
      </c>
      <c r="C57" s="321">
        <v>1720.82</v>
      </c>
      <c r="D57" s="322">
        <v>1720.82</v>
      </c>
      <c r="E57" s="323">
        <v>1881</v>
      </c>
      <c r="F57" s="324">
        <f t="shared" si="1"/>
        <v>1.09308352994503</v>
      </c>
      <c r="G57" s="323">
        <v>1807.150109</v>
      </c>
      <c r="H57" s="319">
        <f t="shared" si="4"/>
        <v>0.0408653883438965</v>
      </c>
      <c r="I57" s="319"/>
      <c r="J57" s="300">
        <v>7</v>
      </c>
    </row>
    <row r="58" ht="17.25" spans="1:10">
      <c r="A58" s="300">
        <v>2010802</v>
      </c>
      <c r="B58" s="320" t="s">
        <v>49</v>
      </c>
      <c r="C58" s="321">
        <v>36.58</v>
      </c>
      <c r="D58" s="322">
        <v>36.58</v>
      </c>
      <c r="E58" s="323">
        <v>58</v>
      </c>
      <c r="F58" s="324">
        <f t="shared" si="1"/>
        <v>1.58556588299617</v>
      </c>
      <c r="G58" s="323">
        <v>14.0384</v>
      </c>
      <c r="H58" s="319">
        <f t="shared" si="4"/>
        <v>3.13152496010941</v>
      </c>
      <c r="I58" s="319"/>
      <c r="J58" s="300">
        <v>7</v>
      </c>
    </row>
    <row r="59" ht="17.25" spans="1:10">
      <c r="A59" s="300">
        <v>2010804</v>
      </c>
      <c r="B59" s="325" t="s">
        <v>86</v>
      </c>
      <c r="C59" s="321">
        <v>103.2</v>
      </c>
      <c r="D59" s="322">
        <v>103.2</v>
      </c>
      <c r="E59" s="323">
        <v>97</v>
      </c>
      <c r="F59" s="324">
        <f t="shared" si="1"/>
        <v>0.939922480620155</v>
      </c>
      <c r="G59" s="323">
        <v>94.448758</v>
      </c>
      <c r="H59" s="319">
        <f t="shared" si="4"/>
        <v>0.0270119168745449</v>
      </c>
      <c r="I59" s="319"/>
      <c r="J59" s="300">
        <v>7</v>
      </c>
    </row>
    <row r="60" ht="17.25" spans="1:10">
      <c r="A60" s="300">
        <v>2010850</v>
      </c>
      <c r="B60" s="325" t="s">
        <v>62</v>
      </c>
      <c r="C60" s="321">
        <v>519.56</v>
      </c>
      <c r="D60" s="322">
        <v>519.56</v>
      </c>
      <c r="E60" s="323">
        <v>503</v>
      </c>
      <c r="F60" s="324">
        <f t="shared" si="1"/>
        <v>0.968126876587882</v>
      </c>
      <c r="G60" s="323">
        <v>545.46585</v>
      </c>
      <c r="H60" s="319">
        <f t="shared" si="4"/>
        <v>-0.0778524448414141</v>
      </c>
      <c r="I60" s="319"/>
      <c r="J60" s="300">
        <v>7</v>
      </c>
    </row>
    <row r="61" ht="17.25" spans="1:10">
      <c r="A61" s="300">
        <v>20110</v>
      </c>
      <c r="B61" s="325" t="s">
        <v>87</v>
      </c>
      <c r="C61" s="314">
        <v>5734.04</v>
      </c>
      <c r="D61" s="315">
        <v>5734.04</v>
      </c>
      <c r="E61" s="316">
        <v>5539</v>
      </c>
      <c r="F61" s="317">
        <f t="shared" si="1"/>
        <v>0.965985587822896</v>
      </c>
      <c r="G61" s="316">
        <v>10709.362605</v>
      </c>
      <c r="H61" s="318">
        <f t="shared" si="4"/>
        <v>-0.48278901328694</v>
      </c>
      <c r="I61" s="319"/>
      <c r="J61" s="300">
        <v>5</v>
      </c>
    </row>
    <row r="62" ht="17.25" spans="1:10">
      <c r="B62" s="325" t="s">
        <v>48</v>
      </c>
      <c r="C62" s="314"/>
      <c r="D62" s="315"/>
      <c r="E62" s="323">
        <v>360</v>
      </c>
      <c r="F62" s="324"/>
      <c r="G62" s="323"/>
      <c r="H62" s="319"/>
      <c r="I62" s="319"/>
    </row>
    <row r="63" ht="17.25" spans="1:10">
      <c r="A63" s="300">
        <v>2011006</v>
      </c>
      <c r="B63" s="325" t="s">
        <v>88</v>
      </c>
      <c r="C63" s="321">
        <v>66</v>
      </c>
      <c r="D63" s="322">
        <v>66</v>
      </c>
      <c r="E63" s="323">
        <v>41</v>
      </c>
      <c r="F63" s="324">
        <f t="shared" si="1"/>
        <v>0.621212121212121</v>
      </c>
      <c r="G63" s="323">
        <v>48.02</v>
      </c>
      <c r="H63" s="319">
        <f t="shared" ref="H63:H78" si="5">E63/G63-1</f>
        <v>-0.14618908788005</v>
      </c>
      <c r="I63" s="319"/>
      <c r="J63" s="300">
        <v>7</v>
      </c>
    </row>
    <row r="64" ht="17.25" spans="1:10">
      <c r="A64" s="300">
        <v>2011008</v>
      </c>
      <c r="B64" s="320" t="s">
        <v>89</v>
      </c>
      <c r="C64" s="321">
        <v>2664.09</v>
      </c>
      <c r="D64" s="322">
        <v>2664.09</v>
      </c>
      <c r="E64" s="323">
        <v>1920</v>
      </c>
      <c r="F64" s="324">
        <f t="shared" si="1"/>
        <v>0.720696372870286</v>
      </c>
      <c r="G64" s="323">
        <v>5329.165194</v>
      </c>
      <c r="H64" s="319">
        <f t="shared" si="5"/>
        <v>-0.639718430541112</v>
      </c>
      <c r="I64" s="319"/>
      <c r="J64" s="300">
        <v>7</v>
      </c>
    </row>
    <row r="65" ht="17.25" spans="1:10">
      <c r="A65" s="300">
        <v>2011050</v>
      </c>
      <c r="B65" s="325" t="s">
        <v>62</v>
      </c>
      <c r="C65" s="321">
        <v>1614.72</v>
      </c>
      <c r="D65" s="322">
        <v>1614.72</v>
      </c>
      <c r="E65" s="323">
        <v>1904</v>
      </c>
      <c r="F65" s="324">
        <f t="shared" si="1"/>
        <v>1.17915180340864</v>
      </c>
      <c r="G65" s="323">
        <v>1750.7725</v>
      </c>
      <c r="H65" s="319">
        <f t="shared" si="5"/>
        <v>0.0875199376275331</v>
      </c>
      <c r="I65" s="319"/>
      <c r="J65" s="300">
        <v>7</v>
      </c>
    </row>
    <row r="66" ht="17.25" spans="1:10">
      <c r="A66" s="300">
        <v>2011099</v>
      </c>
      <c r="B66" s="325" t="s">
        <v>90</v>
      </c>
      <c r="C66" s="321">
        <v>1389.23</v>
      </c>
      <c r="D66" s="322">
        <v>1389.23</v>
      </c>
      <c r="E66" s="323">
        <v>1314</v>
      </c>
      <c r="F66" s="324">
        <f t="shared" si="1"/>
        <v>0.945847699804928</v>
      </c>
      <c r="G66" s="323">
        <v>3581.404911</v>
      </c>
      <c r="H66" s="319">
        <f t="shared" si="5"/>
        <v>-0.633104875697201</v>
      </c>
      <c r="I66" s="319"/>
      <c r="J66" s="300">
        <v>7</v>
      </c>
    </row>
    <row r="67" ht="17.25" spans="1:10">
      <c r="A67" s="300">
        <v>20111</v>
      </c>
      <c r="B67" s="326" t="s">
        <v>91</v>
      </c>
      <c r="C67" s="314">
        <v>4941.28</v>
      </c>
      <c r="D67" s="315">
        <v>4941.28</v>
      </c>
      <c r="E67" s="316">
        <v>4097</v>
      </c>
      <c r="F67" s="317">
        <f t="shared" si="1"/>
        <v>0.829137389502315</v>
      </c>
      <c r="G67" s="316">
        <v>3710.358361</v>
      </c>
      <c r="H67" s="318">
        <f t="shared" si="5"/>
        <v>0.104206009603825</v>
      </c>
      <c r="I67" s="319"/>
      <c r="J67" s="300">
        <v>5</v>
      </c>
    </row>
    <row r="68" ht="17.25" spans="1:10">
      <c r="A68" s="300">
        <v>2011101</v>
      </c>
      <c r="B68" s="320" t="s">
        <v>48</v>
      </c>
      <c r="C68" s="321">
        <v>3900.18</v>
      </c>
      <c r="D68" s="322">
        <v>3900.18</v>
      </c>
      <c r="E68" s="323">
        <v>2782</v>
      </c>
      <c r="F68" s="324">
        <f t="shared" si="1"/>
        <v>0.713300411775867</v>
      </c>
      <c r="G68" s="323">
        <v>3039.261749</v>
      </c>
      <c r="H68" s="319">
        <f t="shared" si="5"/>
        <v>-0.084646131279955</v>
      </c>
      <c r="I68" s="319"/>
      <c r="J68" s="300">
        <v>7</v>
      </c>
    </row>
    <row r="69" ht="17.25" spans="1:10">
      <c r="A69" s="300">
        <v>2011102</v>
      </c>
      <c r="B69" s="320" t="s">
        <v>49</v>
      </c>
      <c r="C69" s="321">
        <v>231.5</v>
      </c>
      <c r="D69" s="322">
        <v>231.5</v>
      </c>
      <c r="E69" s="323">
        <v>208</v>
      </c>
      <c r="F69" s="324">
        <f t="shared" si="1"/>
        <v>0.898488120950324</v>
      </c>
      <c r="G69" s="323">
        <v>132.036301</v>
      </c>
      <c r="H69" s="319">
        <f t="shared" si="5"/>
        <v>0.575324349627153</v>
      </c>
      <c r="I69" s="319"/>
      <c r="J69" s="300">
        <v>7</v>
      </c>
    </row>
    <row r="70" ht="17.25" spans="1:10">
      <c r="A70" s="300">
        <v>2011199</v>
      </c>
      <c r="B70" s="320" t="s">
        <v>92</v>
      </c>
      <c r="C70" s="321">
        <v>809.6</v>
      </c>
      <c r="D70" s="322">
        <v>809.6</v>
      </c>
      <c r="E70" s="323">
        <v>1107</v>
      </c>
      <c r="F70" s="324">
        <f t="shared" ref="F70:F133" si="6">E70/D70</f>
        <v>1.3673418972332</v>
      </c>
      <c r="G70" s="323">
        <v>539.060311</v>
      </c>
      <c r="H70" s="319">
        <f t="shared" si="5"/>
        <v>1.05357355644756</v>
      </c>
      <c r="I70" s="319"/>
      <c r="J70" s="300">
        <v>7</v>
      </c>
    </row>
    <row r="71" ht="17.25" spans="1:10">
      <c r="A71" s="300">
        <v>20113</v>
      </c>
      <c r="B71" s="326" t="s">
        <v>93</v>
      </c>
      <c r="C71" s="314">
        <v>9583.18</v>
      </c>
      <c r="D71" s="315">
        <v>9583.18</v>
      </c>
      <c r="E71" s="316">
        <v>10532</v>
      </c>
      <c r="F71" s="317">
        <f t="shared" si="6"/>
        <v>1.09900888849004</v>
      </c>
      <c r="G71" s="316">
        <v>8223.463104</v>
      </c>
      <c r="H71" s="318">
        <f t="shared" si="5"/>
        <v>0.280725634298413</v>
      </c>
      <c r="I71" s="319"/>
      <c r="J71" s="300">
        <v>5</v>
      </c>
    </row>
    <row r="72" ht="17.25" spans="1:10">
      <c r="A72" s="300">
        <v>2011301</v>
      </c>
      <c r="B72" s="320" t="s">
        <v>48</v>
      </c>
      <c r="C72" s="321">
        <v>2830.9</v>
      </c>
      <c r="D72" s="322">
        <v>2830.9</v>
      </c>
      <c r="E72" s="323">
        <v>3572</v>
      </c>
      <c r="F72" s="324">
        <f t="shared" si="6"/>
        <v>1.26178953689639</v>
      </c>
      <c r="G72" s="323">
        <v>3041.875558</v>
      </c>
      <c r="H72" s="319">
        <f t="shared" si="5"/>
        <v>0.174275519130227</v>
      </c>
      <c r="I72" s="319"/>
      <c r="J72" s="300">
        <v>7</v>
      </c>
    </row>
    <row r="73" ht="17.25" spans="1:10">
      <c r="A73" s="300">
        <v>2011302</v>
      </c>
      <c r="B73" s="320" t="s">
        <v>49</v>
      </c>
      <c r="C73" s="321">
        <v>515.17</v>
      </c>
      <c r="D73" s="322">
        <v>515.17</v>
      </c>
      <c r="E73" s="323">
        <v>482</v>
      </c>
      <c r="F73" s="324">
        <f t="shared" si="6"/>
        <v>0.935613486810179</v>
      </c>
      <c r="G73" s="323">
        <v>363.759778</v>
      </c>
      <c r="H73" s="319">
        <f t="shared" si="5"/>
        <v>0.325050291843976</v>
      </c>
      <c r="I73" s="319"/>
      <c r="J73" s="300">
        <v>7</v>
      </c>
    </row>
    <row r="74" ht="17.25" spans="1:10">
      <c r="A74" s="300">
        <v>2011307</v>
      </c>
      <c r="B74" s="320" t="s">
        <v>94</v>
      </c>
      <c r="C74" s="321">
        <v>770.76</v>
      </c>
      <c r="D74" s="322">
        <v>770.76</v>
      </c>
      <c r="E74" s="323">
        <v>898</v>
      </c>
      <c r="F74" s="324">
        <f t="shared" si="6"/>
        <v>1.165083813379</v>
      </c>
      <c r="G74" s="323">
        <v>370.2695</v>
      </c>
      <c r="H74" s="319">
        <f t="shared" si="5"/>
        <v>1.42526051970254</v>
      </c>
      <c r="I74" s="319"/>
      <c r="J74" s="300">
        <v>7</v>
      </c>
    </row>
    <row r="75" ht="17.25" spans="1:10">
      <c r="A75" s="300">
        <v>2011308</v>
      </c>
      <c r="B75" s="320" t="s">
        <v>95</v>
      </c>
      <c r="C75" s="321">
        <v>180</v>
      </c>
      <c r="D75" s="322">
        <v>180</v>
      </c>
      <c r="E75" s="323">
        <v>165</v>
      </c>
      <c r="F75" s="324">
        <f t="shared" si="6"/>
        <v>0.916666666666667</v>
      </c>
      <c r="G75" s="323">
        <v>899.4305</v>
      </c>
      <c r="H75" s="319">
        <f t="shared" si="5"/>
        <v>-0.816550583952846</v>
      </c>
      <c r="I75" s="319"/>
      <c r="J75" s="300">
        <v>7</v>
      </c>
    </row>
    <row r="76" ht="17.25" spans="1:10">
      <c r="A76" s="300">
        <v>2011350</v>
      </c>
      <c r="B76" s="320" t="s">
        <v>62</v>
      </c>
      <c r="C76" s="321">
        <v>902.87</v>
      </c>
      <c r="D76" s="322">
        <v>902.87</v>
      </c>
      <c r="E76" s="323">
        <v>1081</v>
      </c>
      <c r="F76" s="324">
        <f t="shared" si="6"/>
        <v>1.19729307652264</v>
      </c>
      <c r="G76" s="323">
        <v>925.267414</v>
      </c>
      <c r="H76" s="319">
        <f t="shared" si="5"/>
        <v>0.168310894389716</v>
      </c>
      <c r="I76" s="319"/>
      <c r="J76" s="300">
        <v>7</v>
      </c>
    </row>
    <row r="77" ht="17.25" spans="1:10">
      <c r="A77" s="300">
        <v>2011399</v>
      </c>
      <c r="B77" s="325" t="s">
        <v>96</v>
      </c>
      <c r="C77" s="321">
        <v>4383.48</v>
      </c>
      <c r="D77" s="322">
        <v>4383.48</v>
      </c>
      <c r="E77" s="323">
        <v>4334</v>
      </c>
      <c r="F77" s="324">
        <f t="shared" si="6"/>
        <v>0.988712164764069</v>
      </c>
      <c r="G77" s="323">
        <v>2622.860354</v>
      </c>
      <c r="H77" s="319">
        <f t="shared" si="5"/>
        <v>0.652394491147964</v>
      </c>
      <c r="I77" s="319"/>
      <c r="J77" s="300">
        <v>7</v>
      </c>
    </row>
    <row r="78" ht="17.25" spans="1:10">
      <c r="A78" s="300">
        <v>20115</v>
      </c>
      <c r="B78" s="325" t="s">
        <v>97</v>
      </c>
      <c r="C78" s="314">
        <v>430.79</v>
      </c>
      <c r="D78" s="315">
        <v>430.79</v>
      </c>
      <c r="E78" s="316">
        <v>464</v>
      </c>
      <c r="F78" s="317">
        <f t="shared" si="6"/>
        <v>1.07709092597321</v>
      </c>
      <c r="G78" s="316">
        <v>426.407751</v>
      </c>
      <c r="H78" s="318">
        <f t="shared" si="5"/>
        <v>0.0881603322449924</v>
      </c>
      <c r="I78" s="319"/>
      <c r="J78" s="300">
        <v>5</v>
      </c>
    </row>
    <row r="79" ht="17.25" spans="1:10">
      <c r="B79" s="325" t="s">
        <v>48</v>
      </c>
      <c r="C79" s="314"/>
      <c r="D79" s="315"/>
      <c r="E79" s="323">
        <v>3</v>
      </c>
      <c r="F79" s="324"/>
      <c r="G79" s="323"/>
      <c r="H79" s="319"/>
      <c r="I79" s="319"/>
    </row>
    <row r="80" ht="17.25" spans="1:10">
      <c r="A80" s="300">
        <v>2011506</v>
      </c>
      <c r="B80" s="320" t="s">
        <v>98</v>
      </c>
      <c r="C80" s="321">
        <v>144</v>
      </c>
      <c r="D80" s="322">
        <v>144</v>
      </c>
      <c r="E80" s="323">
        <v>141</v>
      </c>
      <c r="F80" s="324">
        <f t="shared" si="6"/>
        <v>0.979166666666667</v>
      </c>
      <c r="G80" s="323">
        <v>101.425384</v>
      </c>
      <c r="H80" s="319">
        <f t="shared" ref="H80:H82" si="7">E80/G80-1</f>
        <v>0.390184532108846</v>
      </c>
      <c r="I80" s="319"/>
      <c r="J80" s="300">
        <v>7</v>
      </c>
    </row>
    <row r="81" ht="17.25" spans="1:10">
      <c r="A81" s="300">
        <v>2011550</v>
      </c>
      <c r="B81" s="325" t="s">
        <v>62</v>
      </c>
      <c r="C81" s="321">
        <v>286.79</v>
      </c>
      <c r="D81" s="322">
        <v>286.79</v>
      </c>
      <c r="E81" s="323">
        <v>320</v>
      </c>
      <c r="F81" s="324">
        <f t="shared" si="6"/>
        <v>1.11579901670212</v>
      </c>
      <c r="G81" s="323">
        <v>324.982367</v>
      </c>
      <c r="H81" s="319">
        <f t="shared" si="7"/>
        <v>-0.0153311917997078</v>
      </c>
      <c r="I81" s="319"/>
      <c r="J81" s="300">
        <v>7</v>
      </c>
    </row>
    <row r="82" ht="33" spans="1:10">
      <c r="A82" s="300">
        <v>20117</v>
      </c>
      <c r="B82" s="320" t="s">
        <v>99</v>
      </c>
      <c r="C82" s="314">
        <v>1560.1</v>
      </c>
      <c r="D82" s="315">
        <v>1560.1</v>
      </c>
      <c r="E82" s="316">
        <v>1312</v>
      </c>
      <c r="F82" s="317">
        <f t="shared" si="6"/>
        <v>0.840971732581245</v>
      </c>
      <c r="G82" s="316">
        <v>959.820548</v>
      </c>
      <c r="H82" s="318">
        <f t="shared" si="7"/>
        <v>0.366922184291474</v>
      </c>
      <c r="I82" s="319"/>
      <c r="J82" s="300">
        <v>5</v>
      </c>
    </row>
    <row r="83" ht="17.25" spans="1:10">
      <c r="B83" s="320" t="s">
        <v>48</v>
      </c>
      <c r="C83" s="314"/>
      <c r="D83" s="315"/>
      <c r="E83" s="323">
        <v>5</v>
      </c>
      <c r="F83" s="324"/>
      <c r="G83" s="323"/>
      <c r="H83" s="319"/>
      <c r="I83" s="319"/>
    </row>
    <row r="84" ht="33" spans="1:10">
      <c r="A84" s="300">
        <v>2011706</v>
      </c>
      <c r="B84" s="325" t="s">
        <v>100</v>
      </c>
      <c r="C84" s="321">
        <v>1420.1</v>
      </c>
      <c r="D84" s="322">
        <v>1420.1</v>
      </c>
      <c r="E84" s="323">
        <v>1220</v>
      </c>
      <c r="F84" s="324">
        <f t="shared" si="6"/>
        <v>0.859094429969721</v>
      </c>
      <c r="G84" s="323">
        <v>889.820548</v>
      </c>
      <c r="H84" s="319">
        <f t="shared" ref="H84:H136" si="8">E84/G84-1</f>
        <v>0.3710629662825</v>
      </c>
      <c r="I84" s="319"/>
      <c r="J84" s="300">
        <v>7</v>
      </c>
    </row>
    <row r="85" ht="33" spans="1:10">
      <c r="A85" s="300">
        <v>2011799</v>
      </c>
      <c r="B85" s="325" t="s">
        <v>101</v>
      </c>
      <c r="C85" s="321">
        <v>140</v>
      </c>
      <c r="D85" s="322">
        <v>140</v>
      </c>
      <c r="E85" s="323">
        <v>87</v>
      </c>
      <c r="F85" s="324">
        <f t="shared" si="6"/>
        <v>0.621428571428571</v>
      </c>
      <c r="G85" s="323">
        <v>70</v>
      </c>
      <c r="H85" s="319">
        <f t="shared" si="8"/>
        <v>0.242857142857143</v>
      </c>
      <c r="I85" s="319"/>
      <c r="J85" s="300">
        <v>7</v>
      </c>
    </row>
    <row r="86" ht="17.25" spans="1:10">
      <c r="A86" s="300">
        <v>20123</v>
      </c>
      <c r="B86" s="320" t="s">
        <v>102</v>
      </c>
      <c r="C86" s="314">
        <v>50</v>
      </c>
      <c r="D86" s="315">
        <v>50</v>
      </c>
      <c r="E86" s="316">
        <v>41</v>
      </c>
      <c r="F86" s="317">
        <f t="shared" si="6"/>
        <v>0.82</v>
      </c>
      <c r="G86" s="316">
        <v>39.5282</v>
      </c>
      <c r="H86" s="318">
        <f t="shared" si="8"/>
        <v>0.03723417711912</v>
      </c>
      <c r="I86" s="319"/>
      <c r="J86" s="300">
        <v>5</v>
      </c>
    </row>
    <row r="87" ht="17.25" spans="1:10">
      <c r="A87" s="300">
        <v>2012304</v>
      </c>
      <c r="B87" s="325" t="s">
        <v>103</v>
      </c>
      <c r="C87" s="321">
        <v>50</v>
      </c>
      <c r="D87" s="322">
        <v>50</v>
      </c>
      <c r="E87" s="323">
        <v>41</v>
      </c>
      <c r="F87" s="324">
        <f t="shared" si="6"/>
        <v>0.82</v>
      </c>
      <c r="G87" s="323">
        <v>39.5282</v>
      </c>
      <c r="H87" s="319">
        <f t="shared" si="8"/>
        <v>0.03723417711912</v>
      </c>
      <c r="I87" s="319"/>
      <c r="J87" s="300">
        <v>7</v>
      </c>
    </row>
    <row r="88" ht="17.25" spans="1:10">
      <c r="A88" s="300">
        <v>20124</v>
      </c>
      <c r="B88" s="320" t="s">
        <v>104</v>
      </c>
      <c r="C88" s="314">
        <v>38</v>
      </c>
      <c r="D88" s="315">
        <v>38</v>
      </c>
      <c r="E88" s="316">
        <v>33</v>
      </c>
      <c r="F88" s="317">
        <f t="shared" si="6"/>
        <v>0.868421052631579</v>
      </c>
      <c r="G88" s="316">
        <v>34.86395</v>
      </c>
      <c r="H88" s="318">
        <f t="shared" si="8"/>
        <v>-0.0534635346826737</v>
      </c>
      <c r="I88" s="319"/>
      <c r="J88" s="300">
        <v>5</v>
      </c>
    </row>
    <row r="89" ht="17.25" spans="1:10">
      <c r="A89" s="300">
        <v>2012404</v>
      </c>
      <c r="B89" s="325" t="s">
        <v>105</v>
      </c>
      <c r="C89" s="321">
        <v>38</v>
      </c>
      <c r="D89" s="322">
        <v>38</v>
      </c>
      <c r="E89" s="323">
        <v>33</v>
      </c>
      <c r="F89" s="324">
        <f t="shared" si="6"/>
        <v>0.868421052631579</v>
      </c>
      <c r="G89" s="323">
        <v>34.86395</v>
      </c>
      <c r="H89" s="319">
        <f t="shared" si="8"/>
        <v>-0.0534635346826737</v>
      </c>
      <c r="I89" s="319"/>
      <c r="J89" s="300">
        <v>7</v>
      </c>
    </row>
    <row r="90" ht="17.25" spans="1:10">
      <c r="A90" s="300">
        <v>20125</v>
      </c>
      <c r="B90" s="320" t="s">
        <v>106</v>
      </c>
      <c r="C90" s="314">
        <v>702.74</v>
      </c>
      <c r="D90" s="315">
        <v>702.74</v>
      </c>
      <c r="E90" s="316">
        <v>671</v>
      </c>
      <c r="F90" s="317">
        <f t="shared" si="6"/>
        <v>0.954833935737257</v>
      </c>
      <c r="G90" s="316">
        <v>525.350476</v>
      </c>
      <c r="H90" s="318">
        <f t="shared" si="8"/>
        <v>0.277242585005291</v>
      </c>
      <c r="I90" s="319"/>
      <c r="J90" s="300">
        <v>5</v>
      </c>
    </row>
    <row r="91" ht="17.25" spans="1:10">
      <c r="A91" s="300">
        <v>2012502</v>
      </c>
      <c r="B91" s="325" t="s">
        <v>49</v>
      </c>
      <c r="C91" s="321">
        <v>60.74</v>
      </c>
      <c r="D91" s="322">
        <v>60.74</v>
      </c>
      <c r="E91" s="323">
        <v>59</v>
      </c>
      <c r="F91" s="324">
        <f t="shared" si="6"/>
        <v>0.971353309186697</v>
      </c>
      <c r="G91" s="323">
        <v>47.35574</v>
      </c>
      <c r="H91" s="319">
        <f t="shared" si="8"/>
        <v>0.245889093909207</v>
      </c>
      <c r="I91" s="319"/>
      <c r="J91" s="300">
        <v>7</v>
      </c>
    </row>
    <row r="92" ht="17.25" spans="1:10">
      <c r="A92" s="300">
        <v>2012599</v>
      </c>
      <c r="B92" s="320" t="s">
        <v>107</v>
      </c>
      <c r="C92" s="321">
        <v>642</v>
      </c>
      <c r="D92" s="322">
        <v>642</v>
      </c>
      <c r="E92" s="323">
        <v>612</v>
      </c>
      <c r="F92" s="324">
        <f t="shared" si="6"/>
        <v>0.953271028037383</v>
      </c>
      <c r="G92" s="323">
        <v>477.994736</v>
      </c>
      <c r="H92" s="319">
        <f t="shared" si="8"/>
        <v>0.280348827941904</v>
      </c>
      <c r="I92" s="319"/>
      <c r="J92" s="300">
        <v>7</v>
      </c>
    </row>
    <row r="93" ht="17.25" spans="1:10">
      <c r="A93" s="300">
        <v>20126</v>
      </c>
      <c r="B93" s="325" t="s">
        <v>108</v>
      </c>
      <c r="C93" s="314">
        <v>120.75</v>
      </c>
      <c r="D93" s="315">
        <v>120.75</v>
      </c>
      <c r="E93" s="316">
        <v>120</v>
      </c>
      <c r="F93" s="317">
        <f t="shared" si="6"/>
        <v>0.993788819875776</v>
      </c>
      <c r="G93" s="316">
        <v>117.66803</v>
      </c>
      <c r="H93" s="318">
        <f t="shared" si="8"/>
        <v>0.0198182123045656</v>
      </c>
      <c r="I93" s="319"/>
      <c r="J93" s="300">
        <v>5</v>
      </c>
    </row>
    <row r="94" ht="17.25" spans="1:10">
      <c r="A94" s="300">
        <v>2012604</v>
      </c>
      <c r="B94" s="320" t="s">
        <v>109</v>
      </c>
      <c r="C94" s="321">
        <v>120.75</v>
      </c>
      <c r="D94" s="322">
        <v>120.75</v>
      </c>
      <c r="E94" s="323">
        <v>120</v>
      </c>
      <c r="F94" s="324">
        <f t="shared" si="6"/>
        <v>0.993788819875776</v>
      </c>
      <c r="G94" s="323">
        <v>117.66803</v>
      </c>
      <c r="H94" s="319">
        <f t="shared" si="8"/>
        <v>0.0198182123045656</v>
      </c>
      <c r="I94" s="319"/>
      <c r="J94" s="300">
        <v>7</v>
      </c>
    </row>
    <row r="95" ht="33" spans="1:10">
      <c r="A95" s="300">
        <v>20128</v>
      </c>
      <c r="B95" s="325" t="s">
        <v>110</v>
      </c>
      <c r="C95" s="314">
        <v>695.3</v>
      </c>
      <c r="D95" s="315">
        <v>695.3</v>
      </c>
      <c r="E95" s="316">
        <v>743</v>
      </c>
      <c r="F95" s="317">
        <f t="shared" si="6"/>
        <v>1.06860348051201</v>
      </c>
      <c r="G95" s="316">
        <v>666.696487</v>
      </c>
      <c r="H95" s="318">
        <f t="shared" si="8"/>
        <v>0.114450150087561</v>
      </c>
      <c r="I95" s="319"/>
      <c r="J95" s="300">
        <v>5</v>
      </c>
    </row>
    <row r="96" ht="17.25" spans="1:10">
      <c r="A96" s="300">
        <v>2012801</v>
      </c>
      <c r="B96" s="325" t="s">
        <v>48</v>
      </c>
      <c r="C96" s="321">
        <v>571.2</v>
      </c>
      <c r="D96" s="322">
        <v>571.2</v>
      </c>
      <c r="E96" s="323">
        <v>617</v>
      </c>
      <c r="F96" s="324">
        <f t="shared" si="6"/>
        <v>1.08018207282913</v>
      </c>
      <c r="G96" s="323">
        <v>562.540785</v>
      </c>
      <c r="H96" s="319">
        <f t="shared" si="8"/>
        <v>0.0968093628980162</v>
      </c>
      <c r="I96" s="319"/>
      <c r="J96" s="300">
        <v>7</v>
      </c>
    </row>
    <row r="97" ht="17.25" spans="1:10">
      <c r="A97" s="300">
        <v>2012802</v>
      </c>
      <c r="B97" s="325" t="s">
        <v>49</v>
      </c>
      <c r="C97" s="321">
        <v>24.1</v>
      </c>
      <c r="D97" s="322">
        <v>24.1</v>
      </c>
      <c r="E97" s="323">
        <v>26</v>
      </c>
      <c r="F97" s="324">
        <f t="shared" si="6"/>
        <v>1.07883817427386</v>
      </c>
      <c r="G97" s="323">
        <v>35.392552</v>
      </c>
      <c r="H97" s="319">
        <f t="shared" si="8"/>
        <v>-0.265382162891221</v>
      </c>
      <c r="I97" s="319"/>
      <c r="J97" s="300">
        <v>7</v>
      </c>
    </row>
    <row r="98" ht="33" spans="1:10">
      <c r="A98" s="300">
        <v>2012899</v>
      </c>
      <c r="B98" s="320" t="s">
        <v>111</v>
      </c>
      <c r="C98" s="321">
        <v>100</v>
      </c>
      <c r="D98" s="322">
        <v>100</v>
      </c>
      <c r="E98" s="323">
        <v>100</v>
      </c>
      <c r="F98" s="324">
        <f t="shared" si="6"/>
        <v>1</v>
      </c>
      <c r="G98" s="323">
        <v>68.76315</v>
      </c>
      <c r="H98" s="319">
        <f t="shared" si="8"/>
        <v>0.454267292874163</v>
      </c>
      <c r="I98" s="319"/>
      <c r="J98" s="300">
        <v>7</v>
      </c>
    </row>
    <row r="99" ht="17.25" spans="1:10">
      <c r="A99" s="300">
        <v>20129</v>
      </c>
      <c r="B99" s="325" t="s">
        <v>112</v>
      </c>
      <c r="C99" s="314">
        <v>12394.32</v>
      </c>
      <c r="D99" s="315">
        <v>12394.32</v>
      </c>
      <c r="E99" s="316">
        <v>12486</v>
      </c>
      <c r="F99" s="317">
        <f t="shared" si="6"/>
        <v>1.00739693666131</v>
      </c>
      <c r="G99" s="316">
        <v>11403.871013</v>
      </c>
      <c r="H99" s="318">
        <f t="shared" si="8"/>
        <v>0.0948913737946011</v>
      </c>
      <c r="I99" s="319"/>
      <c r="J99" s="300">
        <v>5</v>
      </c>
    </row>
    <row r="100" ht="17.25" spans="1:10">
      <c r="A100" s="300">
        <v>2012901</v>
      </c>
      <c r="B100" s="325" t="s">
        <v>48</v>
      </c>
      <c r="C100" s="321">
        <v>5175.24</v>
      </c>
      <c r="D100" s="322">
        <v>5175.24</v>
      </c>
      <c r="E100" s="323">
        <v>5233</v>
      </c>
      <c r="F100" s="324">
        <f t="shared" si="6"/>
        <v>1.01116083505306</v>
      </c>
      <c r="G100" s="323">
        <v>4434.57881</v>
      </c>
      <c r="H100" s="319">
        <f t="shared" si="8"/>
        <v>0.180044424557199</v>
      </c>
      <c r="I100" s="319"/>
      <c r="J100" s="300">
        <v>7</v>
      </c>
    </row>
    <row r="101" ht="17.25" spans="1:10">
      <c r="A101" s="300">
        <v>2012902</v>
      </c>
      <c r="B101" s="325" t="s">
        <v>49</v>
      </c>
      <c r="C101" s="321">
        <v>69</v>
      </c>
      <c r="D101" s="322">
        <v>69</v>
      </c>
      <c r="E101" s="323">
        <v>95</v>
      </c>
      <c r="F101" s="324">
        <f t="shared" si="6"/>
        <v>1.3768115942029</v>
      </c>
      <c r="G101" s="323">
        <v>78.1606</v>
      </c>
      <c r="H101" s="319">
        <f t="shared" si="8"/>
        <v>0.215446145500418</v>
      </c>
      <c r="I101" s="319"/>
      <c r="J101" s="300">
        <v>7</v>
      </c>
    </row>
    <row r="102" ht="17.25" spans="1:10">
      <c r="A102" s="300">
        <v>2012950</v>
      </c>
      <c r="B102" s="325" t="s">
        <v>62</v>
      </c>
      <c r="C102" s="321">
        <v>553.11</v>
      </c>
      <c r="D102" s="322">
        <v>553.11</v>
      </c>
      <c r="E102" s="323">
        <v>535</v>
      </c>
      <c r="F102" s="324">
        <f t="shared" si="6"/>
        <v>0.967257869139954</v>
      </c>
      <c r="G102" s="323">
        <v>488.36795</v>
      </c>
      <c r="H102" s="319">
        <f t="shared" si="8"/>
        <v>0.0954854838447117</v>
      </c>
      <c r="I102" s="319"/>
      <c r="J102" s="300">
        <v>7</v>
      </c>
    </row>
    <row r="103" ht="17.25" spans="1:10">
      <c r="A103" s="300">
        <v>2012999</v>
      </c>
      <c r="B103" s="325" t="s">
        <v>113</v>
      </c>
      <c r="C103" s="321">
        <v>6596.97</v>
      </c>
      <c r="D103" s="322">
        <v>6596.97</v>
      </c>
      <c r="E103" s="323">
        <v>6623</v>
      </c>
      <c r="F103" s="324">
        <f t="shared" si="6"/>
        <v>1.00394575085229</v>
      </c>
      <c r="G103" s="323">
        <v>6402.763653</v>
      </c>
      <c r="H103" s="319">
        <f t="shared" si="8"/>
        <v>0.0343970758465852</v>
      </c>
      <c r="I103" s="319"/>
      <c r="J103" s="300">
        <v>7</v>
      </c>
    </row>
    <row r="104" ht="17.25" spans="1:10">
      <c r="A104" s="300">
        <v>20132</v>
      </c>
      <c r="B104" s="325" t="s">
        <v>114</v>
      </c>
      <c r="C104" s="314">
        <v>7781.08</v>
      </c>
      <c r="D104" s="315">
        <v>7781.08</v>
      </c>
      <c r="E104" s="316">
        <v>7780</v>
      </c>
      <c r="F104" s="317">
        <f t="shared" si="6"/>
        <v>0.999861201786899</v>
      </c>
      <c r="G104" s="316">
        <v>2791.797201</v>
      </c>
      <c r="H104" s="318">
        <f t="shared" si="8"/>
        <v>1.78673536788892</v>
      </c>
      <c r="I104" s="319"/>
      <c r="J104" s="300">
        <v>5</v>
      </c>
    </row>
    <row r="105" ht="17.25" spans="1:10">
      <c r="A105" s="300">
        <v>2013201</v>
      </c>
      <c r="B105" s="320" t="s">
        <v>48</v>
      </c>
      <c r="C105" s="321">
        <v>2110.71</v>
      </c>
      <c r="D105" s="322">
        <v>2110.71</v>
      </c>
      <c r="E105" s="323">
        <v>2306</v>
      </c>
      <c r="F105" s="324">
        <f t="shared" si="6"/>
        <v>1.09252336891378</v>
      </c>
      <c r="G105" s="323">
        <v>2286.4932</v>
      </c>
      <c r="H105" s="319">
        <f t="shared" si="8"/>
        <v>0.00853131774019711</v>
      </c>
      <c r="I105" s="319"/>
      <c r="J105" s="300">
        <v>7</v>
      </c>
    </row>
    <row r="106" ht="17.25" spans="1:10">
      <c r="A106" s="300">
        <v>2013202</v>
      </c>
      <c r="B106" s="320" t="s">
        <v>49</v>
      </c>
      <c r="C106" s="321">
        <v>645.36</v>
      </c>
      <c r="D106" s="322">
        <v>645.36</v>
      </c>
      <c r="E106" s="323">
        <v>722</v>
      </c>
      <c r="F106" s="324">
        <f t="shared" si="6"/>
        <v>1.11875542332961</v>
      </c>
      <c r="G106" s="323">
        <v>504.056001</v>
      </c>
      <c r="H106" s="319">
        <f t="shared" si="8"/>
        <v>0.432380526305846</v>
      </c>
      <c r="I106" s="319"/>
      <c r="J106" s="300">
        <v>7</v>
      </c>
    </row>
    <row r="107" ht="17.25" spans="1:10">
      <c r="A107" s="300">
        <v>2013299</v>
      </c>
      <c r="B107" s="325" t="s">
        <v>115</v>
      </c>
      <c r="C107" s="321">
        <v>5025.01</v>
      </c>
      <c r="D107" s="322">
        <v>5025.01</v>
      </c>
      <c r="E107" s="323">
        <v>4752</v>
      </c>
      <c r="F107" s="324">
        <f t="shared" si="6"/>
        <v>0.945669759861174</v>
      </c>
      <c r="G107" s="323">
        <v>1.248</v>
      </c>
      <c r="H107" s="319"/>
      <c r="I107" s="319"/>
      <c r="J107" s="300">
        <v>7</v>
      </c>
    </row>
    <row r="108" ht="17.25" spans="1:10">
      <c r="A108" s="300">
        <v>20133</v>
      </c>
      <c r="B108" s="325" t="s">
        <v>116</v>
      </c>
      <c r="C108" s="314">
        <v>18253.79</v>
      </c>
      <c r="D108" s="315">
        <v>18253.79</v>
      </c>
      <c r="E108" s="316">
        <v>18668</v>
      </c>
      <c r="F108" s="317">
        <f t="shared" si="6"/>
        <v>1.02269172593746</v>
      </c>
      <c r="G108" s="316">
        <v>10148.585515</v>
      </c>
      <c r="H108" s="318">
        <f t="shared" si="8"/>
        <v>0.839468167500582</v>
      </c>
      <c r="I108" s="319"/>
      <c r="J108" s="300">
        <v>5</v>
      </c>
    </row>
    <row r="109" ht="17.25" spans="1:10">
      <c r="A109" s="300">
        <v>2013301</v>
      </c>
      <c r="B109" s="326" t="s">
        <v>48</v>
      </c>
      <c r="C109" s="321">
        <v>1051.26</v>
      </c>
      <c r="D109" s="322">
        <v>1051.26</v>
      </c>
      <c r="E109" s="323">
        <v>1198</v>
      </c>
      <c r="F109" s="324">
        <f t="shared" si="6"/>
        <v>1.13958487909746</v>
      </c>
      <c r="G109" s="323">
        <v>1117.046152</v>
      </c>
      <c r="H109" s="319">
        <f t="shared" si="8"/>
        <v>0.0724713547914357</v>
      </c>
      <c r="I109" s="319"/>
      <c r="J109" s="300">
        <v>7</v>
      </c>
    </row>
    <row r="110" ht="17.25" spans="1:10">
      <c r="A110" s="300">
        <v>2013302</v>
      </c>
      <c r="B110" s="320" t="s">
        <v>49</v>
      </c>
      <c r="C110" s="321">
        <v>4605</v>
      </c>
      <c r="D110" s="322">
        <v>4605</v>
      </c>
      <c r="E110" s="323">
        <v>4837</v>
      </c>
      <c r="F110" s="324">
        <f t="shared" si="6"/>
        <v>1.05038002171553</v>
      </c>
      <c r="G110" s="323">
        <v>5916.032679</v>
      </c>
      <c r="H110" s="319">
        <f t="shared" si="8"/>
        <v>-0.182391264137234</v>
      </c>
      <c r="I110" s="319"/>
      <c r="J110" s="300">
        <v>7</v>
      </c>
    </row>
    <row r="111" ht="17.25" spans="1:10">
      <c r="A111" s="300">
        <v>2013399</v>
      </c>
      <c r="B111" s="325" t="s">
        <v>117</v>
      </c>
      <c r="C111" s="321">
        <v>12597.53</v>
      </c>
      <c r="D111" s="322">
        <v>12597.53</v>
      </c>
      <c r="E111" s="323">
        <v>12633</v>
      </c>
      <c r="F111" s="324">
        <f t="shared" si="6"/>
        <v>1.0028156313182</v>
      </c>
      <c r="G111" s="323">
        <v>3115.506684</v>
      </c>
      <c r="H111" s="319">
        <f t="shared" si="8"/>
        <v>3.05487815669857</v>
      </c>
      <c r="I111" s="319"/>
      <c r="J111" s="300">
        <v>7</v>
      </c>
    </row>
    <row r="112" ht="17.25" spans="1:10">
      <c r="A112" s="300">
        <v>20134</v>
      </c>
      <c r="B112" s="325" t="s">
        <v>118</v>
      </c>
      <c r="C112" s="314">
        <v>2105.05</v>
      </c>
      <c r="D112" s="315">
        <v>2105.05</v>
      </c>
      <c r="E112" s="316">
        <v>2235</v>
      </c>
      <c r="F112" s="317">
        <f t="shared" si="6"/>
        <v>1.06173250041567</v>
      </c>
      <c r="G112" s="316">
        <v>1012.380567</v>
      </c>
      <c r="H112" s="318">
        <f t="shared" si="8"/>
        <v>1.20766782063291</v>
      </c>
      <c r="I112" s="319"/>
      <c r="J112" s="300">
        <v>5</v>
      </c>
    </row>
    <row r="113" ht="17.25" spans="1:10">
      <c r="A113" s="300">
        <v>2013401</v>
      </c>
      <c r="B113" s="325" t="s">
        <v>48</v>
      </c>
      <c r="C113" s="321">
        <v>752.65</v>
      </c>
      <c r="D113" s="322">
        <v>752.65</v>
      </c>
      <c r="E113" s="323">
        <v>903</v>
      </c>
      <c r="F113" s="324">
        <f t="shared" si="6"/>
        <v>1.19976084501428</v>
      </c>
      <c r="G113" s="323">
        <v>933.315967</v>
      </c>
      <c r="H113" s="319">
        <f t="shared" si="8"/>
        <v>-0.0324819975998546</v>
      </c>
      <c r="I113" s="319"/>
      <c r="J113" s="300">
        <v>7</v>
      </c>
    </row>
    <row r="114" ht="17.25" spans="1:10">
      <c r="A114" s="300">
        <v>2013499</v>
      </c>
      <c r="B114" s="325" t="s">
        <v>119</v>
      </c>
      <c r="C114" s="321">
        <v>1352.4</v>
      </c>
      <c r="D114" s="322">
        <v>1352.4</v>
      </c>
      <c r="E114" s="323">
        <v>1332</v>
      </c>
      <c r="F114" s="324">
        <f t="shared" si="6"/>
        <v>0.9849157054126</v>
      </c>
      <c r="G114" s="323">
        <v>79.0646</v>
      </c>
      <c r="H114" s="319">
        <f t="shared" si="8"/>
        <v>15.8469833528532</v>
      </c>
      <c r="I114" s="319"/>
      <c r="J114" s="300">
        <v>7</v>
      </c>
    </row>
    <row r="115" ht="33" spans="1:10">
      <c r="A115" s="300">
        <v>20136</v>
      </c>
      <c r="B115" s="325" t="s">
        <v>120</v>
      </c>
      <c r="C115" s="314">
        <v>9904.48</v>
      </c>
      <c r="D115" s="315">
        <v>9904.48</v>
      </c>
      <c r="E115" s="316">
        <v>10329</v>
      </c>
      <c r="F115" s="317">
        <f t="shared" si="6"/>
        <v>1.04286141220942</v>
      </c>
      <c r="G115" s="316">
        <v>5555.77434</v>
      </c>
      <c r="H115" s="318">
        <f t="shared" si="8"/>
        <v>0.859146784568648</v>
      </c>
      <c r="I115" s="319"/>
      <c r="J115" s="300">
        <v>5</v>
      </c>
    </row>
    <row r="116" ht="17.25" spans="1:10">
      <c r="A116" s="300">
        <v>2013601</v>
      </c>
      <c r="B116" s="325" t="s">
        <v>48</v>
      </c>
      <c r="C116" s="321">
        <v>2384.45</v>
      </c>
      <c r="D116" s="322">
        <v>2384.45</v>
      </c>
      <c r="E116" s="323">
        <v>2686</v>
      </c>
      <c r="F116" s="324">
        <f t="shared" si="6"/>
        <v>1.12646522258802</v>
      </c>
      <c r="G116" s="323">
        <v>2232.393331</v>
      </c>
      <c r="H116" s="319">
        <f t="shared" si="8"/>
        <v>0.203192986962027</v>
      </c>
      <c r="I116" s="319"/>
      <c r="J116" s="300">
        <v>7</v>
      </c>
    </row>
    <row r="117" ht="17.25" spans="1:10">
      <c r="A117" s="300">
        <v>2013602</v>
      </c>
      <c r="B117" s="325" t="s">
        <v>49</v>
      </c>
      <c r="C117" s="321">
        <v>277.85</v>
      </c>
      <c r="D117" s="322">
        <v>277.85</v>
      </c>
      <c r="E117" s="323">
        <v>278</v>
      </c>
      <c r="F117" s="324">
        <f t="shared" si="6"/>
        <v>1.00053985963649</v>
      </c>
      <c r="G117" s="323">
        <v>132.036336</v>
      </c>
      <c r="H117" s="319">
        <f t="shared" si="8"/>
        <v>1.10548102455676</v>
      </c>
      <c r="I117" s="319"/>
      <c r="J117" s="300">
        <v>7</v>
      </c>
    </row>
    <row r="118" ht="17.25" spans="1:10">
      <c r="A118" s="300">
        <v>2013699</v>
      </c>
      <c r="B118" s="320" t="s">
        <v>121</v>
      </c>
      <c r="C118" s="321">
        <v>7242.18</v>
      </c>
      <c r="D118" s="322">
        <v>7242.18</v>
      </c>
      <c r="E118" s="323">
        <v>7365</v>
      </c>
      <c r="F118" s="324">
        <f t="shared" si="6"/>
        <v>1.01695898196399</v>
      </c>
      <c r="G118" s="323">
        <v>3191.344673</v>
      </c>
      <c r="H118" s="319">
        <f t="shared" si="8"/>
        <v>1.30780462615358</v>
      </c>
      <c r="I118" s="319"/>
      <c r="J118" s="300">
        <v>7</v>
      </c>
    </row>
    <row r="119" ht="33" spans="1:10">
      <c r="A119" s="300">
        <v>20199</v>
      </c>
      <c r="B119" s="325" t="s">
        <v>122</v>
      </c>
      <c r="C119" s="314">
        <v>56073.78</v>
      </c>
      <c r="D119" s="315">
        <v>56073.78</v>
      </c>
      <c r="E119" s="316">
        <v>59488</v>
      </c>
      <c r="F119" s="317">
        <f t="shared" si="6"/>
        <v>1.06088799435315</v>
      </c>
      <c r="G119" s="316">
        <v>112964.995308</v>
      </c>
      <c r="H119" s="318">
        <f t="shared" si="8"/>
        <v>-0.47339439232653</v>
      </c>
      <c r="J119" s="300">
        <v>5</v>
      </c>
    </row>
    <row r="120" ht="49.5" spans="1:10">
      <c r="A120" s="300">
        <v>2019999</v>
      </c>
      <c r="B120" s="325" t="s">
        <v>123</v>
      </c>
      <c r="C120" s="321">
        <v>56073.78</v>
      </c>
      <c r="D120" s="322">
        <v>56073.78</v>
      </c>
      <c r="E120" s="323">
        <v>59488</v>
      </c>
      <c r="F120" s="324">
        <f t="shared" si="6"/>
        <v>1.06088799435315</v>
      </c>
      <c r="G120" s="323">
        <v>112964.995308</v>
      </c>
      <c r="H120" s="319">
        <f t="shared" si="8"/>
        <v>-0.47339439232653</v>
      </c>
      <c r="I120" s="319" t="s">
        <v>124</v>
      </c>
      <c r="J120" s="327">
        <v>7</v>
      </c>
    </row>
    <row r="121" ht="17.25" spans="1:10">
      <c r="A121" s="300">
        <v>203</v>
      </c>
      <c r="B121" s="313" t="s">
        <v>125</v>
      </c>
      <c r="C121" s="314">
        <v>1928.91</v>
      </c>
      <c r="D121" s="315">
        <v>1928.91</v>
      </c>
      <c r="E121" s="316">
        <v>1954</v>
      </c>
      <c r="F121" s="317">
        <f t="shared" si="6"/>
        <v>1.01300734611776</v>
      </c>
      <c r="G121" s="316">
        <v>1504.22372</v>
      </c>
      <c r="H121" s="318">
        <f t="shared" si="8"/>
        <v>0.299008900085687</v>
      </c>
      <c r="I121" s="319"/>
      <c r="J121" s="300">
        <v>3</v>
      </c>
    </row>
    <row r="122" ht="17.25" spans="1:10">
      <c r="A122" s="300">
        <v>20306</v>
      </c>
      <c r="B122" s="325" t="s">
        <v>126</v>
      </c>
      <c r="C122" s="314">
        <v>381.13</v>
      </c>
      <c r="D122" s="315">
        <v>381.13</v>
      </c>
      <c r="E122" s="316">
        <v>359</v>
      </c>
      <c r="F122" s="317">
        <f t="shared" si="6"/>
        <v>0.941935822422795</v>
      </c>
      <c r="G122" s="316">
        <v>125.990147</v>
      </c>
      <c r="H122" s="318">
        <f t="shared" si="8"/>
        <v>1.84942917004454</v>
      </c>
      <c r="I122" s="319"/>
      <c r="J122" s="300">
        <v>5</v>
      </c>
    </row>
    <row r="123" ht="17.25" spans="1:10">
      <c r="A123" s="300">
        <v>2030603</v>
      </c>
      <c r="B123" s="320" t="s">
        <v>127</v>
      </c>
      <c r="C123" s="321">
        <v>381.13</v>
      </c>
      <c r="D123" s="322">
        <v>381.13</v>
      </c>
      <c r="E123" s="323">
        <v>359</v>
      </c>
      <c r="F123" s="324">
        <f t="shared" si="6"/>
        <v>0.941935822422795</v>
      </c>
      <c r="G123" s="323">
        <v>125.990147</v>
      </c>
      <c r="H123" s="319">
        <f t="shared" si="8"/>
        <v>1.84942917004454</v>
      </c>
      <c r="I123" s="319"/>
      <c r="J123" s="300">
        <v>7</v>
      </c>
    </row>
    <row r="124" ht="17.25" spans="1:10">
      <c r="A124" s="300">
        <v>20399</v>
      </c>
      <c r="B124" s="325" t="s">
        <v>128</v>
      </c>
      <c r="C124" s="314">
        <v>1547.78</v>
      </c>
      <c r="D124" s="315">
        <v>1547.78</v>
      </c>
      <c r="E124" s="316">
        <v>1595</v>
      </c>
      <c r="F124" s="317">
        <f t="shared" si="6"/>
        <v>1.03050821176136</v>
      </c>
      <c r="G124" s="316">
        <v>1378.233573</v>
      </c>
      <c r="H124" s="318">
        <f t="shared" si="8"/>
        <v>0.157278440495514</v>
      </c>
      <c r="I124" s="319"/>
      <c r="J124" s="300">
        <v>5</v>
      </c>
    </row>
    <row r="125" ht="17.25" spans="1:10">
      <c r="A125" s="300">
        <v>2039901</v>
      </c>
      <c r="B125" s="325" t="s">
        <v>129</v>
      </c>
      <c r="C125" s="321">
        <v>1547.78</v>
      </c>
      <c r="D125" s="322">
        <v>1547.78</v>
      </c>
      <c r="E125" s="323">
        <v>1595</v>
      </c>
      <c r="F125" s="324">
        <f t="shared" si="6"/>
        <v>1.03050821176136</v>
      </c>
      <c r="G125" s="323">
        <v>1378.233573</v>
      </c>
      <c r="H125" s="319">
        <f t="shared" si="8"/>
        <v>0.157278440495514</v>
      </c>
      <c r="I125" s="319"/>
      <c r="J125" s="300">
        <v>7</v>
      </c>
    </row>
    <row r="126" ht="17.25" spans="1:10">
      <c r="A126" s="300">
        <v>204</v>
      </c>
      <c r="B126" s="313" t="s">
        <v>130</v>
      </c>
      <c r="C126" s="314">
        <v>332873.12</v>
      </c>
      <c r="D126" s="315">
        <v>317873.12</v>
      </c>
      <c r="E126" s="316">
        <v>343191</v>
      </c>
      <c r="F126" s="317">
        <f t="shared" si="6"/>
        <v>1.0796477537956</v>
      </c>
      <c r="G126" s="316">
        <v>329102.023759</v>
      </c>
      <c r="H126" s="318">
        <f t="shared" si="8"/>
        <v>0.0428103603863503</v>
      </c>
      <c r="I126" s="319"/>
      <c r="J126" s="300">
        <v>3</v>
      </c>
    </row>
    <row r="127" ht="17.25" spans="1:10">
      <c r="A127" s="300">
        <v>20401</v>
      </c>
      <c r="B127" s="320" t="s">
        <v>131</v>
      </c>
      <c r="C127" s="314">
        <v>5687.85</v>
      </c>
      <c r="D127" s="315">
        <v>5687.85</v>
      </c>
      <c r="E127" s="316">
        <v>5006</v>
      </c>
      <c r="F127" s="317">
        <f t="shared" si="6"/>
        <v>0.880121662842726</v>
      </c>
      <c r="G127" s="316">
        <v>5258.202436</v>
      </c>
      <c r="H127" s="318">
        <f t="shared" si="8"/>
        <v>-0.0479636223727922</v>
      </c>
      <c r="I127" s="319"/>
      <c r="J127" s="300">
        <v>5</v>
      </c>
    </row>
    <row r="128" ht="17.25" spans="1:10">
      <c r="A128" s="300">
        <v>2040103</v>
      </c>
      <c r="B128" s="325" t="s">
        <v>132</v>
      </c>
      <c r="C128" s="321">
        <v>5687.85</v>
      </c>
      <c r="D128" s="322">
        <v>5687.85</v>
      </c>
      <c r="E128" s="323">
        <v>5006</v>
      </c>
      <c r="F128" s="324">
        <f t="shared" si="6"/>
        <v>0.880121662842726</v>
      </c>
      <c r="G128" s="323">
        <v>5258.202436</v>
      </c>
      <c r="H128" s="319">
        <f t="shared" si="8"/>
        <v>-0.0479636223727922</v>
      </c>
      <c r="I128" s="319"/>
      <c r="J128" s="300">
        <v>7</v>
      </c>
    </row>
    <row r="129" ht="17.25" spans="1:10">
      <c r="A129" s="300">
        <v>20402</v>
      </c>
      <c r="B129" s="325" t="s">
        <v>133</v>
      </c>
      <c r="C129" s="314">
        <v>253535.56</v>
      </c>
      <c r="D129" s="315">
        <v>238535.56</v>
      </c>
      <c r="E129" s="316">
        <v>268664</v>
      </c>
      <c r="F129" s="317">
        <f t="shared" si="6"/>
        <v>1.1263058639978</v>
      </c>
      <c r="G129" s="316">
        <v>269644.161418</v>
      </c>
      <c r="H129" s="318">
        <f t="shared" si="8"/>
        <v>-0.00363501813963096</v>
      </c>
      <c r="I129" s="319"/>
      <c r="J129" s="300">
        <v>5</v>
      </c>
    </row>
    <row r="130" ht="17.25" spans="1:10">
      <c r="A130" s="300">
        <v>2040201</v>
      </c>
      <c r="B130" s="325" t="s">
        <v>48</v>
      </c>
      <c r="C130" s="321">
        <v>104592.65</v>
      </c>
      <c r="D130" s="322">
        <v>104592.65</v>
      </c>
      <c r="E130" s="323">
        <v>112872</v>
      </c>
      <c r="F130" s="324">
        <f t="shared" si="6"/>
        <v>1.07915804791254</v>
      </c>
      <c r="G130" s="323">
        <v>103182.51679</v>
      </c>
      <c r="H130" s="319">
        <f t="shared" si="8"/>
        <v>0.0939062499291456</v>
      </c>
      <c r="I130" s="319"/>
      <c r="J130" s="327">
        <v>7</v>
      </c>
    </row>
    <row r="131" ht="17.25" spans="1:10">
      <c r="A131" s="300">
        <v>2040202</v>
      </c>
      <c r="B131" s="326" t="s">
        <v>49</v>
      </c>
      <c r="C131" s="321">
        <v>9388.67</v>
      </c>
      <c r="D131" s="322">
        <v>9388.67</v>
      </c>
      <c r="E131" s="323">
        <v>13181</v>
      </c>
      <c r="F131" s="324">
        <f t="shared" si="6"/>
        <v>1.40392622171191</v>
      </c>
      <c r="G131" s="323">
        <v>6990.48818</v>
      </c>
      <c r="H131" s="319">
        <f t="shared" si="8"/>
        <v>0.885562161125062</v>
      </c>
      <c r="I131" s="319"/>
      <c r="J131" s="300">
        <v>7</v>
      </c>
    </row>
    <row r="132" ht="17.25" spans="1:10">
      <c r="A132" s="300">
        <v>2040204</v>
      </c>
      <c r="B132" s="320" t="s">
        <v>134</v>
      </c>
      <c r="C132" s="321">
        <v>101960.19</v>
      </c>
      <c r="D132" s="322">
        <v>86960.19</v>
      </c>
      <c r="E132" s="323">
        <v>76877</v>
      </c>
      <c r="F132" s="324">
        <f t="shared" si="6"/>
        <v>0.884048206426412</v>
      </c>
      <c r="G132" s="323">
        <v>78296.273673</v>
      </c>
      <c r="H132" s="319">
        <f t="shared" si="8"/>
        <v>-0.0181269632182947</v>
      </c>
      <c r="I132" s="319"/>
      <c r="J132" s="327">
        <v>7</v>
      </c>
    </row>
    <row r="133" ht="17.25" spans="1:10">
      <c r="A133" s="300">
        <v>2040205</v>
      </c>
      <c r="B133" s="320" t="s">
        <v>135</v>
      </c>
      <c r="C133" s="321">
        <v>50</v>
      </c>
      <c r="D133" s="322">
        <v>50</v>
      </c>
      <c r="E133" s="323">
        <v>44</v>
      </c>
      <c r="F133" s="324">
        <f t="shared" si="6"/>
        <v>0.88</v>
      </c>
      <c r="G133" s="323">
        <v>43.320873</v>
      </c>
      <c r="H133" s="319">
        <f t="shared" si="8"/>
        <v>0.0156766693044252</v>
      </c>
      <c r="I133" s="319"/>
      <c r="J133" s="300">
        <v>7</v>
      </c>
    </row>
    <row r="134" ht="17.25" spans="1:10">
      <c r="A134" s="300">
        <v>2040206</v>
      </c>
      <c r="B134" s="325" t="s">
        <v>136</v>
      </c>
      <c r="C134" s="321">
        <v>1136</v>
      </c>
      <c r="D134" s="322">
        <v>1136</v>
      </c>
      <c r="E134" s="323">
        <v>1075</v>
      </c>
      <c r="F134" s="324">
        <f t="shared" ref="F134:F197" si="9">E134/D134</f>
        <v>0.946302816901408</v>
      </c>
      <c r="G134" s="323">
        <v>1138.357546</v>
      </c>
      <c r="H134" s="319">
        <f t="shared" si="8"/>
        <v>-0.0556569824855362</v>
      </c>
      <c r="I134" s="319"/>
      <c r="J134" s="300">
        <v>7</v>
      </c>
    </row>
    <row r="135" ht="17.25" spans="1:10">
      <c r="A135" s="300">
        <v>2040207</v>
      </c>
      <c r="B135" s="325" t="s">
        <v>137</v>
      </c>
      <c r="C135" s="321">
        <v>250</v>
      </c>
      <c r="D135" s="322">
        <v>250</v>
      </c>
      <c r="E135" s="323">
        <v>232</v>
      </c>
      <c r="F135" s="324">
        <f t="shared" si="9"/>
        <v>0.928</v>
      </c>
      <c r="G135" s="323">
        <v>179.956346</v>
      </c>
      <c r="H135" s="319">
        <f t="shared" si="8"/>
        <v>0.289201548913424</v>
      </c>
      <c r="I135" s="319"/>
      <c r="J135" s="300">
        <v>7</v>
      </c>
    </row>
    <row r="136" ht="17.25" spans="1:10">
      <c r="A136" s="300">
        <v>2040208</v>
      </c>
      <c r="B136" s="325" t="s">
        <v>138</v>
      </c>
      <c r="C136" s="321">
        <v>80</v>
      </c>
      <c r="D136" s="322">
        <v>80</v>
      </c>
      <c r="E136" s="323">
        <v>167</v>
      </c>
      <c r="F136" s="324">
        <f t="shared" si="9"/>
        <v>2.0875</v>
      </c>
      <c r="G136" s="323">
        <v>79.99268</v>
      </c>
      <c r="H136" s="319">
        <f t="shared" si="8"/>
        <v>1.08769102372867</v>
      </c>
      <c r="I136" s="319"/>
      <c r="J136" s="300">
        <v>7</v>
      </c>
    </row>
    <row r="137" ht="17.25" spans="1:10">
      <c r="A137" s="300">
        <v>2040211</v>
      </c>
      <c r="B137" s="320" t="s">
        <v>139</v>
      </c>
      <c r="C137" s="321">
        <v>585</v>
      </c>
      <c r="D137" s="322">
        <v>585</v>
      </c>
      <c r="E137" s="323">
        <v>326</v>
      </c>
      <c r="F137" s="324">
        <f t="shared" si="9"/>
        <v>0.557264957264957</v>
      </c>
      <c r="G137" s="323">
        <v>333.050444</v>
      </c>
      <c r="H137" s="319">
        <f t="shared" ref="H137:H174" si="10">E137/G137-1</f>
        <v>-0.0211692977055452</v>
      </c>
      <c r="I137" s="319"/>
      <c r="J137" s="300">
        <v>7</v>
      </c>
    </row>
    <row r="138" ht="17.25" spans="1:10">
      <c r="A138" s="300">
        <v>2040212</v>
      </c>
      <c r="B138" s="325" t="s">
        <v>140</v>
      </c>
      <c r="C138" s="321">
        <v>5701.05</v>
      </c>
      <c r="D138" s="322">
        <v>5701.05</v>
      </c>
      <c r="E138" s="323">
        <v>5955</v>
      </c>
      <c r="F138" s="324">
        <f t="shared" si="9"/>
        <v>1.04454442602678</v>
      </c>
      <c r="G138" s="323">
        <v>6206.737511</v>
      </c>
      <c r="H138" s="319">
        <f t="shared" si="10"/>
        <v>-0.0405587493516286</v>
      </c>
      <c r="I138" s="319"/>
      <c r="J138" s="300">
        <v>7</v>
      </c>
    </row>
    <row r="139" ht="17.25" spans="1:10">
      <c r="A139" s="300">
        <v>2040214</v>
      </c>
      <c r="B139" s="325" t="s">
        <v>141</v>
      </c>
      <c r="C139" s="321">
        <v>80</v>
      </c>
      <c r="D139" s="322">
        <v>80</v>
      </c>
      <c r="E139" s="323">
        <v>74</v>
      </c>
      <c r="F139" s="324">
        <f t="shared" si="9"/>
        <v>0.925</v>
      </c>
      <c r="G139" s="323">
        <v>79.38871</v>
      </c>
      <c r="H139" s="319">
        <f t="shared" si="10"/>
        <v>-0.067877535735245</v>
      </c>
      <c r="I139" s="319"/>
      <c r="J139" s="300">
        <v>7</v>
      </c>
    </row>
    <row r="140" ht="17.25" spans="1:10">
      <c r="A140" s="300">
        <v>2040215</v>
      </c>
      <c r="B140" s="326" t="s">
        <v>142</v>
      </c>
      <c r="C140" s="321">
        <v>60</v>
      </c>
      <c r="D140" s="322">
        <v>60</v>
      </c>
      <c r="E140" s="323">
        <v>60</v>
      </c>
      <c r="F140" s="324">
        <f t="shared" si="9"/>
        <v>1</v>
      </c>
      <c r="G140" s="323">
        <v>57.3782</v>
      </c>
      <c r="H140" s="319">
        <f t="shared" si="10"/>
        <v>0.0456933120941403</v>
      </c>
      <c r="I140" s="319"/>
      <c r="J140" s="300">
        <v>7</v>
      </c>
    </row>
    <row r="141" ht="17.25" spans="1:10">
      <c r="A141" s="300">
        <v>2040217</v>
      </c>
      <c r="B141" s="320" t="s">
        <v>143</v>
      </c>
      <c r="C141" s="321">
        <v>8214.28</v>
      </c>
      <c r="D141" s="322">
        <v>8214.28</v>
      </c>
      <c r="E141" s="323">
        <v>7890</v>
      </c>
      <c r="F141" s="324">
        <f t="shared" si="9"/>
        <v>0.960522407319935</v>
      </c>
      <c r="G141" s="323">
        <v>7223.456212</v>
      </c>
      <c r="H141" s="319">
        <f t="shared" si="10"/>
        <v>0.0922749122356001</v>
      </c>
      <c r="I141" s="319"/>
      <c r="J141" s="300">
        <v>7</v>
      </c>
    </row>
    <row r="142" ht="17.25" spans="1:10">
      <c r="A142" s="300">
        <v>2040219</v>
      </c>
      <c r="B142" s="325" t="s">
        <v>79</v>
      </c>
      <c r="C142" s="321">
        <v>16073.1</v>
      </c>
      <c r="D142" s="322">
        <v>16073.1</v>
      </c>
      <c r="E142" s="323">
        <v>16093</v>
      </c>
      <c r="F142" s="324">
        <f t="shared" si="9"/>
        <v>1.0012380934605</v>
      </c>
      <c r="G142" s="323">
        <v>36933.325618</v>
      </c>
      <c r="H142" s="319">
        <f t="shared" si="10"/>
        <v>-0.564268862044829</v>
      </c>
      <c r="I142" s="319"/>
      <c r="J142" s="327">
        <v>7</v>
      </c>
    </row>
    <row r="143" s="299" customFormat="1" ht="18" customHeight="1" spans="1:10">
      <c r="A143" s="299">
        <v>2040299</v>
      </c>
      <c r="B143" s="328" t="s">
        <v>144</v>
      </c>
      <c r="C143" s="321">
        <v>5364.62</v>
      </c>
      <c r="D143" s="322">
        <v>5364.62</v>
      </c>
      <c r="E143" s="322">
        <v>33818</v>
      </c>
      <c r="F143" s="329">
        <f t="shared" si="9"/>
        <v>6.30389477726288</v>
      </c>
      <c r="G143" s="322">
        <v>28899.918635</v>
      </c>
      <c r="H143" s="330">
        <f t="shared" si="10"/>
        <v>0.170176304892562</v>
      </c>
      <c r="I143" s="330"/>
      <c r="J143" s="299">
        <v>7</v>
      </c>
    </row>
    <row r="144" ht="17.25" spans="1:10">
      <c r="A144" s="300">
        <v>20403</v>
      </c>
      <c r="B144" s="320" t="s">
        <v>145</v>
      </c>
      <c r="C144" s="314">
        <v>1289.42</v>
      </c>
      <c r="D144" s="315">
        <v>1289.42</v>
      </c>
      <c r="E144" s="316">
        <v>1170</v>
      </c>
      <c r="F144" s="317">
        <f t="shared" si="9"/>
        <v>0.907384715608568</v>
      </c>
      <c r="G144" s="316">
        <v>1191.650292</v>
      </c>
      <c r="H144" s="318">
        <f t="shared" si="10"/>
        <v>-0.0181683268533954</v>
      </c>
      <c r="I144" s="319"/>
      <c r="J144" s="300">
        <v>5</v>
      </c>
    </row>
    <row r="145" ht="17.25" spans="1:10">
      <c r="A145" s="300">
        <v>2040301</v>
      </c>
      <c r="B145" s="320" t="s">
        <v>48</v>
      </c>
      <c r="C145" s="321">
        <v>665.84</v>
      </c>
      <c r="D145" s="322">
        <v>665.84</v>
      </c>
      <c r="E145" s="323">
        <v>698</v>
      </c>
      <c r="F145" s="324">
        <f t="shared" si="9"/>
        <v>1.04829989186591</v>
      </c>
      <c r="G145" s="323">
        <v>592.0324</v>
      </c>
      <c r="H145" s="319">
        <f t="shared" si="10"/>
        <v>0.178989528275817</v>
      </c>
      <c r="I145" s="319"/>
      <c r="J145" s="300">
        <v>7</v>
      </c>
    </row>
    <row r="146" ht="17.25" spans="1:10">
      <c r="A146" s="300">
        <v>2040302</v>
      </c>
      <c r="B146" s="320" t="s">
        <v>49</v>
      </c>
      <c r="C146" s="321">
        <v>63.58</v>
      </c>
      <c r="D146" s="322">
        <v>63.58</v>
      </c>
      <c r="E146" s="323">
        <v>35</v>
      </c>
      <c r="F146" s="324">
        <f t="shared" si="9"/>
        <v>0.550487574709028</v>
      </c>
      <c r="G146" s="323">
        <v>89.630637</v>
      </c>
      <c r="H146" s="319">
        <f t="shared" si="10"/>
        <v>-0.60950852106518</v>
      </c>
      <c r="I146" s="319"/>
      <c r="J146" s="300">
        <v>7</v>
      </c>
    </row>
    <row r="147" ht="17.25" spans="1:10">
      <c r="A147" s="300">
        <v>2040304</v>
      </c>
      <c r="B147" s="325" t="s">
        <v>146</v>
      </c>
      <c r="C147" s="321">
        <v>560</v>
      </c>
      <c r="D147" s="322">
        <v>560</v>
      </c>
      <c r="E147" s="323">
        <v>437</v>
      </c>
      <c r="F147" s="324">
        <f t="shared" si="9"/>
        <v>0.780357142857143</v>
      </c>
      <c r="G147" s="323">
        <v>509.987255</v>
      </c>
      <c r="H147" s="319">
        <f t="shared" si="10"/>
        <v>-0.143115841198816</v>
      </c>
      <c r="I147" s="319"/>
      <c r="J147" s="300">
        <v>7</v>
      </c>
    </row>
    <row r="148" ht="17.25" spans="1:10">
      <c r="A148" s="300">
        <v>20405</v>
      </c>
      <c r="B148" s="325" t="s">
        <v>147</v>
      </c>
      <c r="C148" s="314">
        <v>0</v>
      </c>
      <c r="D148" s="315">
        <v>0</v>
      </c>
      <c r="E148" s="316">
        <v>312</v>
      </c>
      <c r="F148" s="317"/>
      <c r="G148" s="316">
        <v>767</v>
      </c>
      <c r="H148" s="318"/>
      <c r="I148" s="319"/>
      <c r="J148" s="300">
        <v>5</v>
      </c>
    </row>
    <row r="149" ht="17.25" spans="1:10">
      <c r="A149" s="300">
        <v>2040599</v>
      </c>
      <c r="B149" s="331" t="s">
        <v>148</v>
      </c>
      <c r="C149" s="321">
        <v>0</v>
      </c>
      <c r="D149" s="322">
        <v>0</v>
      </c>
      <c r="E149" s="323">
        <v>312</v>
      </c>
      <c r="F149" s="324"/>
      <c r="G149" s="323">
        <v>767</v>
      </c>
      <c r="H149" s="319"/>
      <c r="I149" s="319"/>
      <c r="J149" s="300">
        <v>7</v>
      </c>
    </row>
    <row r="150" ht="17.25" spans="1:10">
      <c r="A150" s="300">
        <v>20406</v>
      </c>
      <c r="B150" s="320" t="s">
        <v>149</v>
      </c>
      <c r="C150" s="314">
        <v>6899.66</v>
      </c>
      <c r="D150" s="315">
        <v>6899.66</v>
      </c>
      <c r="E150" s="316">
        <v>6820</v>
      </c>
      <c r="F150" s="317">
        <f t="shared" si="9"/>
        <v>0.988454503555248</v>
      </c>
      <c r="G150" s="316">
        <v>4745.009689</v>
      </c>
      <c r="H150" s="318">
        <f t="shared" si="10"/>
        <v>0.437299488726081</v>
      </c>
      <c r="I150" s="319"/>
      <c r="J150" s="300">
        <v>5</v>
      </c>
    </row>
    <row r="151" ht="17.25" spans="1:10">
      <c r="A151" s="300">
        <v>2040601</v>
      </c>
      <c r="B151" s="325" t="s">
        <v>48</v>
      </c>
      <c r="C151" s="321">
        <v>1314.66</v>
      </c>
      <c r="D151" s="322">
        <v>1314.66</v>
      </c>
      <c r="E151" s="323">
        <v>1165</v>
      </c>
      <c r="F151" s="324">
        <f t="shared" si="9"/>
        <v>0.886160680327993</v>
      </c>
      <c r="G151" s="323">
        <v>1303.151683</v>
      </c>
      <c r="H151" s="319">
        <f t="shared" si="10"/>
        <v>-0.106013509250097</v>
      </c>
      <c r="I151" s="319"/>
      <c r="J151" s="300">
        <v>7</v>
      </c>
    </row>
    <row r="152" ht="17.25" spans="1:10">
      <c r="A152" s="300">
        <v>2040602</v>
      </c>
      <c r="B152" s="325" t="s">
        <v>49</v>
      </c>
      <c r="C152" s="321">
        <v>289.94</v>
      </c>
      <c r="D152" s="322">
        <v>289.94</v>
      </c>
      <c r="E152" s="323">
        <v>388</v>
      </c>
      <c r="F152" s="324">
        <f t="shared" si="9"/>
        <v>1.33820790508381</v>
      </c>
      <c r="G152" s="323">
        <v>67.561056</v>
      </c>
      <c r="H152" s="319">
        <f t="shared" si="10"/>
        <v>4.74295345531603</v>
      </c>
      <c r="I152" s="319"/>
      <c r="J152" s="300">
        <v>7</v>
      </c>
    </row>
    <row r="153" ht="17.25" spans="1:10">
      <c r="A153" s="300">
        <v>2040604</v>
      </c>
      <c r="B153" s="326" t="s">
        <v>150</v>
      </c>
      <c r="C153" s="321">
        <v>4278.28</v>
      </c>
      <c r="D153" s="322">
        <v>4278.28</v>
      </c>
      <c r="E153" s="323">
        <v>4258</v>
      </c>
      <c r="F153" s="324">
        <f t="shared" si="9"/>
        <v>0.995259777293679</v>
      </c>
      <c r="G153" s="323">
        <v>2524.87033</v>
      </c>
      <c r="H153" s="319">
        <f t="shared" si="10"/>
        <v>0.686423239010456</v>
      </c>
      <c r="I153" s="319"/>
      <c r="J153" s="300">
        <v>7</v>
      </c>
    </row>
    <row r="154" ht="17.25" spans="1:10">
      <c r="A154" s="300">
        <v>2040605</v>
      </c>
      <c r="B154" s="320" t="s">
        <v>151</v>
      </c>
      <c r="C154" s="321">
        <v>578</v>
      </c>
      <c r="D154" s="322">
        <v>578</v>
      </c>
      <c r="E154" s="323">
        <v>571</v>
      </c>
      <c r="F154" s="324">
        <f t="shared" si="9"/>
        <v>0.987889273356401</v>
      </c>
      <c r="G154" s="323">
        <v>401.44982</v>
      </c>
      <c r="H154" s="319">
        <f t="shared" si="10"/>
        <v>0.422344640732433</v>
      </c>
      <c r="I154" s="319"/>
      <c r="J154" s="300">
        <v>7</v>
      </c>
    </row>
    <row r="155" ht="17.25" spans="1:10">
      <c r="A155" s="300">
        <v>2040606</v>
      </c>
      <c r="B155" s="320" t="s">
        <v>152</v>
      </c>
      <c r="C155" s="321">
        <v>50.4</v>
      </c>
      <c r="D155" s="322">
        <v>50.4</v>
      </c>
      <c r="E155" s="323">
        <v>50</v>
      </c>
      <c r="F155" s="324">
        <f t="shared" si="9"/>
        <v>0.992063492063492</v>
      </c>
      <c r="G155" s="323">
        <v>44.554</v>
      </c>
      <c r="H155" s="319">
        <f t="shared" si="10"/>
        <v>0.122233693944427</v>
      </c>
      <c r="I155" s="319"/>
      <c r="J155" s="300">
        <v>7</v>
      </c>
    </row>
    <row r="156" ht="17.25" spans="1:10">
      <c r="A156" s="300">
        <v>2040607</v>
      </c>
      <c r="B156" s="320" t="s">
        <v>153</v>
      </c>
      <c r="C156" s="321">
        <v>171</v>
      </c>
      <c r="D156" s="322">
        <v>171</v>
      </c>
      <c r="E156" s="323">
        <v>171</v>
      </c>
      <c r="F156" s="324">
        <f t="shared" si="9"/>
        <v>1</v>
      </c>
      <c r="G156" s="323">
        <v>403.4228</v>
      </c>
      <c r="H156" s="319">
        <f t="shared" si="10"/>
        <v>-0.576127080571549</v>
      </c>
      <c r="I156" s="319"/>
      <c r="J156" s="300">
        <v>7</v>
      </c>
    </row>
    <row r="157" ht="17.25" spans="1:10">
      <c r="A157" s="300">
        <v>2040699</v>
      </c>
      <c r="B157" s="320" t="s">
        <v>154</v>
      </c>
      <c r="C157" s="321">
        <v>217.38</v>
      </c>
      <c r="D157" s="322">
        <v>217.38</v>
      </c>
      <c r="E157" s="323">
        <v>217</v>
      </c>
      <c r="F157" s="324">
        <f t="shared" si="9"/>
        <v>0.998251909099273</v>
      </c>
      <c r="G157" s="323"/>
      <c r="H157" s="319"/>
      <c r="I157" s="319"/>
      <c r="J157" s="300">
        <v>7</v>
      </c>
    </row>
    <row r="158" ht="17.25" spans="1:10">
      <c r="A158" s="300">
        <v>20408</v>
      </c>
      <c r="B158" s="325" t="s">
        <v>155</v>
      </c>
      <c r="C158" s="314">
        <v>1027.15</v>
      </c>
      <c r="D158" s="315">
        <v>1027.15</v>
      </c>
      <c r="E158" s="316">
        <v>816</v>
      </c>
      <c r="F158" s="317">
        <f t="shared" si="9"/>
        <v>0.794431193107141</v>
      </c>
      <c r="G158" s="316">
        <v>836.840674</v>
      </c>
      <c r="H158" s="318">
        <f t="shared" si="10"/>
        <v>-0.024903992656552</v>
      </c>
      <c r="I158" s="319"/>
      <c r="J158" s="300">
        <v>5</v>
      </c>
    </row>
    <row r="159" ht="17.25" spans="1:10">
      <c r="A159" s="300">
        <v>2040801</v>
      </c>
      <c r="B159" s="325" t="s">
        <v>48</v>
      </c>
      <c r="C159" s="321">
        <v>199</v>
      </c>
      <c r="D159" s="322">
        <v>199</v>
      </c>
      <c r="E159" s="323">
        <v>198</v>
      </c>
      <c r="F159" s="324">
        <f t="shared" si="9"/>
        <v>0.994974874371859</v>
      </c>
      <c r="G159" s="323">
        <v>169.910282</v>
      </c>
      <c r="H159" s="319">
        <f t="shared" si="10"/>
        <v>0.165320883876822</v>
      </c>
      <c r="I159" s="319"/>
      <c r="J159" s="300">
        <v>7</v>
      </c>
    </row>
    <row r="160" ht="17.25" spans="1:10">
      <c r="A160" s="300">
        <v>2040802</v>
      </c>
      <c r="B160" s="325" t="s">
        <v>49</v>
      </c>
      <c r="C160" s="321">
        <v>91</v>
      </c>
      <c r="D160" s="322">
        <v>91</v>
      </c>
      <c r="E160" s="323">
        <v>84</v>
      </c>
      <c r="F160" s="324">
        <f t="shared" si="9"/>
        <v>0.923076923076923</v>
      </c>
      <c r="G160" s="323">
        <v>92.05306</v>
      </c>
      <c r="H160" s="319">
        <f t="shared" si="10"/>
        <v>-0.0874828061120402</v>
      </c>
      <c r="I160" s="319"/>
      <c r="J160" s="300">
        <v>7</v>
      </c>
    </row>
    <row r="161" ht="17.25" spans="1:10">
      <c r="A161" s="300">
        <v>2040804</v>
      </c>
      <c r="B161" s="320" t="s">
        <v>156</v>
      </c>
      <c r="C161" s="321">
        <v>737.15</v>
      </c>
      <c r="D161" s="322">
        <v>737.15</v>
      </c>
      <c r="E161" s="323">
        <v>534</v>
      </c>
      <c r="F161" s="324">
        <f t="shared" si="9"/>
        <v>0.724411585159059</v>
      </c>
      <c r="G161" s="323">
        <v>574.877332</v>
      </c>
      <c r="H161" s="319">
        <f t="shared" si="10"/>
        <v>-0.0711061816575506</v>
      </c>
      <c r="I161" s="319"/>
      <c r="J161" s="300">
        <v>7</v>
      </c>
    </row>
    <row r="162" ht="17.25" spans="1:10">
      <c r="A162" s="300">
        <v>20499</v>
      </c>
      <c r="B162" s="320" t="s">
        <v>157</v>
      </c>
      <c r="C162" s="314">
        <v>64433.48</v>
      </c>
      <c r="D162" s="315">
        <v>64433.48</v>
      </c>
      <c r="E162" s="316">
        <v>60403</v>
      </c>
      <c r="F162" s="317">
        <f t="shared" si="9"/>
        <v>0.937447426400064</v>
      </c>
      <c r="G162" s="316">
        <v>46658.92925</v>
      </c>
      <c r="H162" s="318">
        <f t="shared" si="10"/>
        <v>0.294564641129222</v>
      </c>
      <c r="I162" s="319"/>
      <c r="J162" s="300">
        <v>5</v>
      </c>
    </row>
    <row r="163" ht="33" spans="1:10">
      <c r="A163" s="300">
        <v>2049901</v>
      </c>
      <c r="B163" s="320" t="s">
        <v>158</v>
      </c>
      <c r="C163" s="321">
        <v>12940.01</v>
      </c>
      <c r="D163" s="322">
        <v>12940.01</v>
      </c>
      <c r="E163" s="323">
        <v>13738</v>
      </c>
      <c r="F163" s="324">
        <f t="shared" si="9"/>
        <v>1.06166842220369</v>
      </c>
      <c r="G163" s="323">
        <v>9682.646823</v>
      </c>
      <c r="H163" s="319">
        <f t="shared" si="10"/>
        <v>0.418826923168052</v>
      </c>
      <c r="I163" s="319"/>
      <c r="J163" s="300">
        <v>7</v>
      </c>
    </row>
    <row r="164" ht="20" customHeight="1" spans="1:10">
      <c r="A164" s="300">
        <v>2049902</v>
      </c>
      <c r="B164" s="320" t="s">
        <v>159</v>
      </c>
      <c r="C164" s="321">
        <v>51493.47</v>
      </c>
      <c r="D164" s="322">
        <v>51493.47</v>
      </c>
      <c r="E164" s="323">
        <v>46665</v>
      </c>
      <c r="F164" s="324">
        <f t="shared" si="9"/>
        <v>0.906231411477999</v>
      </c>
      <c r="G164" s="323">
        <v>36976.282427</v>
      </c>
      <c r="H164" s="319">
        <f t="shared" si="10"/>
        <v>0.262025193909849</v>
      </c>
      <c r="I164" s="319"/>
      <c r="J164" s="327">
        <v>7</v>
      </c>
    </row>
    <row r="165" ht="17.25" spans="1:10">
      <c r="A165" s="300">
        <v>205</v>
      </c>
      <c r="B165" s="313" t="s">
        <v>160</v>
      </c>
      <c r="C165" s="314">
        <v>671261.28</v>
      </c>
      <c r="D165" s="315">
        <v>671261.28</v>
      </c>
      <c r="E165" s="316">
        <v>703248</v>
      </c>
      <c r="F165" s="317">
        <f t="shared" si="9"/>
        <v>1.04765166851274</v>
      </c>
      <c r="G165" s="316">
        <v>588966.158878</v>
      </c>
      <c r="H165" s="318">
        <f t="shared" si="10"/>
        <v>0.194038043441597</v>
      </c>
      <c r="I165" s="319"/>
      <c r="J165" s="300">
        <v>3</v>
      </c>
    </row>
    <row r="166" ht="17.25" spans="1:10">
      <c r="A166" s="300">
        <v>20501</v>
      </c>
      <c r="B166" s="325" t="s">
        <v>161</v>
      </c>
      <c r="C166" s="314">
        <v>20700.86</v>
      </c>
      <c r="D166" s="315">
        <v>20700.86</v>
      </c>
      <c r="E166" s="316">
        <v>16874</v>
      </c>
      <c r="F166" s="317">
        <f t="shared" si="9"/>
        <v>0.815135216604527</v>
      </c>
      <c r="G166" s="316">
        <v>11778.642831</v>
      </c>
      <c r="H166" s="318">
        <f t="shared" si="10"/>
        <v>0.432592892246433</v>
      </c>
      <c r="I166" s="319"/>
      <c r="J166" s="300">
        <v>5</v>
      </c>
    </row>
    <row r="167" ht="17.25" spans="1:10">
      <c r="A167" s="300">
        <v>2050101</v>
      </c>
      <c r="B167" s="320" t="s">
        <v>48</v>
      </c>
      <c r="C167" s="321">
        <v>5960.26</v>
      </c>
      <c r="D167" s="322">
        <v>5960.26</v>
      </c>
      <c r="E167" s="323">
        <v>6146</v>
      </c>
      <c r="F167" s="324">
        <f t="shared" si="9"/>
        <v>1.03116307006741</v>
      </c>
      <c r="G167" s="323">
        <v>3591.481634</v>
      </c>
      <c r="H167" s="319">
        <f t="shared" si="10"/>
        <v>0.711271454604353</v>
      </c>
      <c r="I167" s="319"/>
      <c r="J167" s="300">
        <v>7</v>
      </c>
    </row>
    <row r="168" ht="17.25" spans="1:10">
      <c r="A168" s="300">
        <v>2050102</v>
      </c>
      <c r="B168" s="320" t="s">
        <v>49</v>
      </c>
      <c r="C168" s="321">
        <v>934</v>
      </c>
      <c r="D168" s="322">
        <v>934</v>
      </c>
      <c r="E168" s="323">
        <v>776</v>
      </c>
      <c r="F168" s="324">
        <f t="shared" si="9"/>
        <v>0.830835117773019</v>
      </c>
      <c r="G168" s="323">
        <v>752.282756</v>
      </c>
      <c r="H168" s="319">
        <f t="shared" si="10"/>
        <v>0.0315270339654043</v>
      </c>
      <c r="I168" s="319"/>
      <c r="J168" s="300">
        <v>7</v>
      </c>
    </row>
    <row r="169" ht="17.25" spans="1:10">
      <c r="A169" s="300">
        <v>2050199</v>
      </c>
      <c r="B169" s="325" t="s">
        <v>162</v>
      </c>
      <c r="C169" s="321">
        <v>13806.6</v>
      </c>
      <c r="D169" s="322">
        <v>13806.6</v>
      </c>
      <c r="E169" s="323">
        <v>9952</v>
      </c>
      <c r="F169" s="324">
        <f t="shared" si="9"/>
        <v>0.720814682832848</v>
      </c>
      <c r="G169" s="323">
        <v>7434.878441</v>
      </c>
      <c r="H169" s="319">
        <f t="shared" si="10"/>
        <v>0.33855584579826</v>
      </c>
      <c r="I169" s="319"/>
      <c r="J169" s="300">
        <v>7</v>
      </c>
    </row>
    <row r="170" ht="17.25" spans="1:10">
      <c r="A170" s="300">
        <v>20502</v>
      </c>
      <c r="B170" s="320" t="s">
        <v>163</v>
      </c>
      <c r="C170" s="314">
        <v>429176.29</v>
      </c>
      <c r="D170" s="315">
        <v>429176.29</v>
      </c>
      <c r="E170" s="316">
        <v>482092</v>
      </c>
      <c r="F170" s="317">
        <f t="shared" si="9"/>
        <v>1.12329597704477</v>
      </c>
      <c r="G170" s="316">
        <v>419754.119429</v>
      </c>
      <c r="H170" s="318">
        <f t="shared" si="10"/>
        <v>0.148510467641865</v>
      </c>
      <c r="I170" s="319"/>
      <c r="J170" s="300">
        <v>5</v>
      </c>
    </row>
    <row r="171" ht="17.25" spans="1:10">
      <c r="A171" s="300">
        <v>2050201</v>
      </c>
      <c r="B171" s="320" t="s">
        <v>164</v>
      </c>
      <c r="C171" s="321">
        <v>48813.33</v>
      </c>
      <c r="D171" s="322">
        <v>48813.33</v>
      </c>
      <c r="E171" s="323">
        <v>49765</v>
      </c>
      <c r="F171" s="324">
        <f t="shared" si="9"/>
        <v>1.01949610895221</v>
      </c>
      <c r="G171" s="323">
        <v>37266.956365</v>
      </c>
      <c r="H171" s="319">
        <f t="shared" si="10"/>
        <v>0.335365290167291</v>
      </c>
      <c r="I171" s="319"/>
      <c r="J171" s="327">
        <v>7</v>
      </c>
    </row>
    <row r="172" ht="17.25" spans="1:10">
      <c r="A172" s="300">
        <v>2050202</v>
      </c>
      <c r="B172" s="320" t="s">
        <v>165</v>
      </c>
      <c r="C172" s="321">
        <v>104308.02</v>
      </c>
      <c r="D172" s="322">
        <v>104308.02</v>
      </c>
      <c r="E172" s="323">
        <v>119348</v>
      </c>
      <c r="F172" s="324">
        <f t="shared" si="9"/>
        <v>1.1441881458396</v>
      </c>
      <c r="G172" s="323">
        <v>106608.242304</v>
      </c>
      <c r="H172" s="319">
        <f t="shared" si="10"/>
        <v>0.119500682317525</v>
      </c>
      <c r="I172" s="319"/>
      <c r="J172" s="327">
        <v>7</v>
      </c>
    </row>
    <row r="173" ht="17.25" spans="1:10">
      <c r="A173" s="300">
        <v>2050203</v>
      </c>
      <c r="B173" s="325" t="s">
        <v>166</v>
      </c>
      <c r="C173" s="321">
        <v>148812.93</v>
      </c>
      <c r="D173" s="322">
        <v>148812.93</v>
      </c>
      <c r="E173" s="323">
        <v>171490</v>
      </c>
      <c r="F173" s="324">
        <f t="shared" si="9"/>
        <v>1.15238642233575</v>
      </c>
      <c r="G173" s="323">
        <v>153455.438702</v>
      </c>
      <c r="H173" s="319">
        <f t="shared" si="10"/>
        <v>0.11752311583444</v>
      </c>
      <c r="I173" s="319"/>
      <c r="J173" s="327">
        <v>7</v>
      </c>
    </row>
    <row r="174" ht="17.25" spans="1:10">
      <c r="A174" s="300">
        <v>2050204</v>
      </c>
      <c r="B174" s="325" t="s">
        <v>167</v>
      </c>
      <c r="C174" s="321">
        <v>53587.5</v>
      </c>
      <c r="D174" s="322">
        <v>53587.5</v>
      </c>
      <c r="E174" s="323">
        <v>59644</v>
      </c>
      <c r="F174" s="324">
        <f t="shared" si="9"/>
        <v>1.11302076043854</v>
      </c>
      <c r="G174" s="323">
        <v>52357.56735</v>
      </c>
      <c r="H174" s="319">
        <f t="shared" si="10"/>
        <v>0.1391667531322</v>
      </c>
      <c r="I174" s="319"/>
      <c r="J174" s="327">
        <v>7</v>
      </c>
    </row>
    <row r="175" ht="17.25" spans="1:10">
      <c r="B175" s="325" t="s">
        <v>168</v>
      </c>
      <c r="C175" s="321"/>
      <c r="D175" s="322"/>
      <c r="E175" s="323">
        <v>58</v>
      </c>
      <c r="F175" s="324"/>
      <c r="G175" s="323"/>
      <c r="H175" s="319"/>
      <c r="I175" s="319"/>
      <c r="J175" s="327"/>
    </row>
    <row r="176" ht="20" customHeight="1" spans="1:10">
      <c r="A176" s="300">
        <v>2050299</v>
      </c>
      <c r="B176" s="320" t="s">
        <v>169</v>
      </c>
      <c r="C176" s="321">
        <v>73654.51</v>
      </c>
      <c r="D176" s="322">
        <v>73654.51</v>
      </c>
      <c r="E176" s="323">
        <v>81787</v>
      </c>
      <c r="F176" s="324">
        <f t="shared" si="9"/>
        <v>1.11041401266535</v>
      </c>
      <c r="G176" s="323">
        <v>70065.914708</v>
      </c>
      <c r="H176" s="319">
        <f t="shared" ref="H176:H181" si="11">E176/G176-1</f>
        <v>0.167286552110933</v>
      </c>
      <c r="I176" s="319"/>
      <c r="J176" s="327">
        <v>7</v>
      </c>
    </row>
    <row r="177" ht="17.25" spans="1:10">
      <c r="A177" s="300">
        <v>20503</v>
      </c>
      <c r="B177" s="320" t="s">
        <v>170</v>
      </c>
      <c r="C177" s="314">
        <v>19726.65</v>
      </c>
      <c r="D177" s="315">
        <v>19726.65</v>
      </c>
      <c r="E177" s="316">
        <v>20256</v>
      </c>
      <c r="F177" s="317">
        <f t="shared" si="9"/>
        <v>1.02683425721042</v>
      </c>
      <c r="G177" s="316">
        <v>15200.387333</v>
      </c>
      <c r="H177" s="318">
        <f t="shared" si="11"/>
        <v>0.332597621116159</v>
      </c>
      <c r="I177" s="319"/>
      <c r="J177" s="300">
        <v>5</v>
      </c>
    </row>
    <row r="178" ht="17.25" spans="1:10">
      <c r="A178" s="300">
        <v>2050302</v>
      </c>
      <c r="B178" s="320" t="s">
        <v>171</v>
      </c>
      <c r="C178" s="321">
        <v>13453.61</v>
      </c>
      <c r="D178" s="322">
        <v>13453.61</v>
      </c>
      <c r="E178" s="323">
        <v>14458</v>
      </c>
      <c r="F178" s="324">
        <f t="shared" si="9"/>
        <v>1.07465579870384</v>
      </c>
      <c r="G178" s="323">
        <v>13831.272409</v>
      </c>
      <c r="H178" s="319">
        <f t="shared" si="11"/>
        <v>0.0453123597357672</v>
      </c>
      <c r="I178" s="319"/>
      <c r="J178" s="300">
        <v>7</v>
      </c>
    </row>
    <row r="179" ht="17.25" spans="1:10">
      <c r="A179" s="300">
        <v>2050399</v>
      </c>
      <c r="B179" s="325" t="s">
        <v>172</v>
      </c>
      <c r="C179" s="321">
        <v>6273.04</v>
      </c>
      <c r="D179" s="322">
        <v>6273.04</v>
      </c>
      <c r="E179" s="323">
        <v>5798</v>
      </c>
      <c r="F179" s="324">
        <f t="shared" si="9"/>
        <v>0.924272760894239</v>
      </c>
      <c r="G179" s="323">
        <v>1369.114924</v>
      </c>
      <c r="H179" s="319">
        <f t="shared" si="11"/>
        <v>3.23485267625349</v>
      </c>
      <c r="I179" s="319"/>
      <c r="J179" s="300">
        <v>7</v>
      </c>
    </row>
    <row r="180" ht="17.25" spans="1:10">
      <c r="A180" s="300">
        <v>20504</v>
      </c>
      <c r="B180" s="326" t="s">
        <v>173</v>
      </c>
      <c r="C180" s="314">
        <v>1375</v>
      </c>
      <c r="D180" s="315">
        <v>1375</v>
      </c>
      <c r="E180" s="316">
        <v>1549</v>
      </c>
      <c r="F180" s="317">
        <f t="shared" si="9"/>
        <v>1.12654545454545</v>
      </c>
      <c r="G180" s="316">
        <v>1251.973385</v>
      </c>
      <c r="H180" s="318">
        <f t="shared" si="11"/>
        <v>0.237246748659917</v>
      </c>
      <c r="I180" s="319"/>
      <c r="J180" s="300">
        <v>5</v>
      </c>
    </row>
    <row r="181" ht="17.25" spans="1:10">
      <c r="A181" s="300">
        <v>2050404</v>
      </c>
      <c r="B181" s="325" t="s">
        <v>174</v>
      </c>
      <c r="C181" s="321">
        <v>1375</v>
      </c>
      <c r="D181" s="322">
        <v>1375</v>
      </c>
      <c r="E181" s="323">
        <v>1549</v>
      </c>
      <c r="F181" s="324">
        <f t="shared" si="9"/>
        <v>1.12654545454545</v>
      </c>
      <c r="G181" s="323">
        <v>1251.973385</v>
      </c>
      <c r="H181" s="319">
        <f t="shared" si="11"/>
        <v>0.237246748659917</v>
      </c>
      <c r="I181" s="319"/>
      <c r="J181" s="300">
        <v>7</v>
      </c>
    </row>
    <row r="182" ht="17.25" spans="1:10">
      <c r="A182" s="300">
        <v>20505</v>
      </c>
      <c r="B182" s="325" t="s">
        <v>175</v>
      </c>
      <c r="C182" s="314">
        <v>0</v>
      </c>
      <c r="D182" s="315">
        <v>0</v>
      </c>
      <c r="E182" s="323">
        <v>1</v>
      </c>
      <c r="F182" s="324"/>
      <c r="G182" s="323">
        <v>168</v>
      </c>
      <c r="H182" s="319"/>
      <c r="I182" s="319"/>
      <c r="J182" s="300">
        <v>5</v>
      </c>
    </row>
    <row r="183" ht="17.25" spans="1:10">
      <c r="A183" s="300">
        <v>2050599</v>
      </c>
      <c r="B183" s="325" t="s">
        <v>176</v>
      </c>
      <c r="C183" s="321">
        <v>0</v>
      </c>
      <c r="D183" s="322">
        <v>0</v>
      </c>
      <c r="E183" s="323">
        <v>1</v>
      </c>
      <c r="F183" s="324"/>
      <c r="G183" s="323">
        <v>168</v>
      </c>
      <c r="H183" s="319"/>
      <c r="I183" s="319"/>
      <c r="J183" s="300">
        <v>7</v>
      </c>
    </row>
    <row r="184" ht="17.25" spans="1:10">
      <c r="B184" s="325" t="s">
        <v>177</v>
      </c>
      <c r="C184" s="321"/>
      <c r="D184" s="322"/>
      <c r="E184" s="323">
        <v>21</v>
      </c>
      <c r="F184" s="324"/>
      <c r="G184" s="323"/>
      <c r="H184" s="319"/>
      <c r="I184" s="319"/>
    </row>
    <row r="185" ht="17.25" spans="1:10">
      <c r="B185" s="325" t="s">
        <v>178</v>
      </c>
      <c r="C185" s="321"/>
      <c r="D185" s="322"/>
      <c r="E185" s="323">
        <v>21</v>
      </c>
      <c r="F185" s="324"/>
      <c r="G185" s="323"/>
      <c r="H185" s="319"/>
      <c r="I185" s="319"/>
    </row>
    <row r="186" ht="17.25" spans="1:10">
      <c r="A186" s="300">
        <v>20508</v>
      </c>
      <c r="B186" s="325" t="s">
        <v>179</v>
      </c>
      <c r="C186" s="314">
        <v>3696.51</v>
      </c>
      <c r="D186" s="315">
        <v>3696.51</v>
      </c>
      <c r="E186" s="316">
        <v>3710</v>
      </c>
      <c r="F186" s="317">
        <f t="shared" si="9"/>
        <v>1.00364938820671</v>
      </c>
      <c r="G186" s="316">
        <v>3859.288773</v>
      </c>
      <c r="H186" s="318">
        <f t="shared" ref="H186:H203" si="12">E186/G186-1</f>
        <v>-0.0386829754861674</v>
      </c>
      <c r="I186" s="319"/>
      <c r="J186" s="300">
        <v>5</v>
      </c>
    </row>
    <row r="187" ht="17.25" spans="1:10">
      <c r="A187" s="300">
        <v>2050801</v>
      </c>
      <c r="B187" s="325" t="s">
        <v>180</v>
      </c>
      <c r="C187" s="321">
        <v>1234.03</v>
      </c>
      <c r="D187" s="322">
        <v>1234.03</v>
      </c>
      <c r="E187" s="323">
        <v>1387</v>
      </c>
      <c r="F187" s="324">
        <f t="shared" si="9"/>
        <v>1.12395970924532</v>
      </c>
      <c r="G187" s="323">
        <v>1403.406412</v>
      </c>
      <c r="H187" s="319">
        <f t="shared" si="12"/>
        <v>-0.0116904211493656</v>
      </c>
      <c r="I187" s="319"/>
      <c r="J187" s="300">
        <v>7</v>
      </c>
    </row>
    <row r="188" ht="17.25" spans="1:10">
      <c r="A188" s="300">
        <v>2050802</v>
      </c>
      <c r="B188" s="320" t="s">
        <v>181</v>
      </c>
      <c r="C188" s="321">
        <v>1004.49</v>
      </c>
      <c r="D188" s="322">
        <v>1004.49</v>
      </c>
      <c r="E188" s="323">
        <v>1091</v>
      </c>
      <c r="F188" s="324">
        <f t="shared" si="9"/>
        <v>1.08612330635447</v>
      </c>
      <c r="G188" s="323">
        <v>1215.8751</v>
      </c>
      <c r="H188" s="319">
        <f t="shared" si="12"/>
        <v>-0.102703887924015</v>
      </c>
      <c r="I188" s="319"/>
      <c r="J188" s="300">
        <v>7</v>
      </c>
    </row>
    <row r="189" ht="17.25" spans="1:10">
      <c r="A189" s="300">
        <v>2050803</v>
      </c>
      <c r="B189" s="320" t="s">
        <v>182</v>
      </c>
      <c r="C189" s="321">
        <v>1457.99</v>
      </c>
      <c r="D189" s="322">
        <v>1457.99</v>
      </c>
      <c r="E189" s="323">
        <v>1232</v>
      </c>
      <c r="F189" s="324">
        <f t="shared" si="9"/>
        <v>0.844998936892571</v>
      </c>
      <c r="G189" s="323">
        <v>1240.007261</v>
      </c>
      <c r="H189" s="319">
        <f t="shared" si="12"/>
        <v>-0.00645743073596405</v>
      </c>
      <c r="I189" s="319"/>
      <c r="J189" s="300">
        <v>7</v>
      </c>
    </row>
    <row r="190" ht="33" spans="1:10">
      <c r="A190" s="300">
        <v>20509</v>
      </c>
      <c r="B190" s="320" t="s">
        <v>183</v>
      </c>
      <c r="C190" s="314">
        <v>106237.78</v>
      </c>
      <c r="D190" s="315">
        <v>106237.78</v>
      </c>
      <c r="E190" s="316">
        <v>99980</v>
      </c>
      <c r="F190" s="317">
        <f t="shared" si="9"/>
        <v>0.941096472460174</v>
      </c>
      <c r="G190" s="316">
        <v>82975.672284</v>
      </c>
      <c r="H190" s="318">
        <f t="shared" si="12"/>
        <v>0.204931484710355</v>
      </c>
      <c r="I190" s="319"/>
      <c r="J190" s="300">
        <v>5</v>
      </c>
    </row>
    <row r="191" ht="33" spans="1:10">
      <c r="A191" s="300">
        <v>2050999</v>
      </c>
      <c r="B191" s="320" t="s">
        <v>184</v>
      </c>
      <c r="C191" s="321">
        <v>106237.78</v>
      </c>
      <c r="D191" s="322">
        <v>106237.78</v>
      </c>
      <c r="E191" s="323">
        <v>99980</v>
      </c>
      <c r="F191" s="324">
        <f t="shared" si="9"/>
        <v>0.941096472460174</v>
      </c>
      <c r="G191" s="323">
        <v>82975.672284</v>
      </c>
      <c r="H191" s="319">
        <f t="shared" si="12"/>
        <v>0.204931484710355</v>
      </c>
      <c r="I191" s="319"/>
      <c r="J191" s="327">
        <v>7</v>
      </c>
    </row>
    <row r="192" ht="17.25" spans="1:10">
      <c r="A192" s="300">
        <v>20599</v>
      </c>
      <c r="B192" s="320" t="s">
        <v>185</v>
      </c>
      <c r="C192" s="314">
        <v>90348.19</v>
      </c>
      <c r="D192" s="315">
        <v>90348.19</v>
      </c>
      <c r="E192" s="316">
        <v>78765</v>
      </c>
      <c r="F192" s="317">
        <f t="shared" si="9"/>
        <v>0.871793889838856</v>
      </c>
      <c r="G192" s="316">
        <v>53977.969097</v>
      </c>
      <c r="H192" s="318">
        <f t="shared" si="12"/>
        <v>0.459206437694182</v>
      </c>
      <c r="I192" s="319"/>
      <c r="J192" s="300">
        <v>5</v>
      </c>
    </row>
    <row r="193" ht="17.25" spans="1:10">
      <c r="A193" s="300">
        <v>2059999</v>
      </c>
      <c r="B193" s="320" t="s">
        <v>186</v>
      </c>
      <c r="C193" s="321">
        <v>90348.19</v>
      </c>
      <c r="D193" s="322">
        <v>90348.19</v>
      </c>
      <c r="E193" s="323">
        <v>78765</v>
      </c>
      <c r="F193" s="324">
        <f t="shared" si="9"/>
        <v>0.871793889838856</v>
      </c>
      <c r="G193" s="323">
        <v>53977.969097</v>
      </c>
      <c r="H193" s="319">
        <f t="shared" si="12"/>
        <v>0.459206437694182</v>
      </c>
      <c r="I193" s="319"/>
      <c r="J193" s="327">
        <v>7</v>
      </c>
    </row>
    <row r="194" ht="17.25" spans="1:10">
      <c r="A194" s="300">
        <v>206</v>
      </c>
      <c r="B194" s="313" t="s">
        <v>187</v>
      </c>
      <c r="C194" s="314">
        <v>22166.84</v>
      </c>
      <c r="D194" s="315">
        <v>22166.84</v>
      </c>
      <c r="E194" s="316">
        <v>18581</v>
      </c>
      <c r="F194" s="317">
        <f t="shared" si="9"/>
        <v>0.838234046891663</v>
      </c>
      <c r="G194" s="316">
        <v>210938.764245</v>
      </c>
      <c r="H194" s="318">
        <f t="shared" si="12"/>
        <v>-0.911912824243065</v>
      </c>
      <c r="I194" s="319"/>
      <c r="J194" s="300">
        <v>3</v>
      </c>
    </row>
    <row r="195" ht="17.25" spans="1:10">
      <c r="A195" s="300">
        <v>20601</v>
      </c>
      <c r="B195" s="325" t="s">
        <v>188</v>
      </c>
      <c r="C195" s="314">
        <v>1318.3</v>
      </c>
      <c r="D195" s="315">
        <v>1318.3</v>
      </c>
      <c r="E195" s="316">
        <v>1594</v>
      </c>
      <c r="F195" s="317">
        <f t="shared" si="9"/>
        <v>1.20913297428506</v>
      </c>
      <c r="G195" s="316">
        <v>9101.670426</v>
      </c>
      <c r="H195" s="318">
        <f t="shared" si="12"/>
        <v>-0.824867312768593</v>
      </c>
      <c r="I195" s="319"/>
      <c r="J195" s="300">
        <v>5</v>
      </c>
    </row>
    <row r="196" ht="17.25" spans="1:10">
      <c r="A196" s="300">
        <v>2060101</v>
      </c>
      <c r="B196" s="320" t="s">
        <v>48</v>
      </c>
      <c r="C196" s="321">
        <v>894.3</v>
      </c>
      <c r="D196" s="322">
        <v>894.3</v>
      </c>
      <c r="E196" s="323">
        <v>1156</v>
      </c>
      <c r="F196" s="324">
        <f t="shared" si="9"/>
        <v>1.29263110812926</v>
      </c>
      <c r="G196" s="323">
        <v>1287.433702</v>
      </c>
      <c r="H196" s="319">
        <f t="shared" si="12"/>
        <v>-0.102089685702511</v>
      </c>
      <c r="I196" s="319"/>
      <c r="J196" s="300">
        <v>7</v>
      </c>
    </row>
    <row r="197" ht="17.25" spans="1:10">
      <c r="A197" s="300">
        <v>2060102</v>
      </c>
      <c r="B197" s="320" t="s">
        <v>49</v>
      </c>
      <c r="C197" s="321">
        <v>116</v>
      </c>
      <c r="D197" s="322">
        <v>116</v>
      </c>
      <c r="E197" s="323">
        <v>133</v>
      </c>
      <c r="F197" s="324">
        <f t="shared" si="9"/>
        <v>1.14655172413793</v>
      </c>
      <c r="G197" s="323">
        <v>147.223354</v>
      </c>
      <c r="H197" s="319">
        <f t="shared" si="12"/>
        <v>-0.0966107184326204</v>
      </c>
      <c r="I197" s="319"/>
      <c r="J197" s="300">
        <v>7</v>
      </c>
    </row>
    <row r="198" ht="33" spans="1:10">
      <c r="A198" s="300">
        <v>2060199</v>
      </c>
      <c r="B198" s="325" t="s">
        <v>189</v>
      </c>
      <c r="C198" s="321">
        <v>308</v>
      </c>
      <c r="D198" s="322">
        <v>308</v>
      </c>
      <c r="E198" s="323">
        <v>305</v>
      </c>
      <c r="F198" s="324">
        <f t="shared" ref="F198:F261" si="13">E198/D198</f>
        <v>0.99025974025974</v>
      </c>
      <c r="G198" s="323">
        <v>7667.01337</v>
      </c>
      <c r="H198" s="319">
        <f t="shared" si="12"/>
        <v>-0.960219190279043</v>
      </c>
      <c r="I198" s="319"/>
      <c r="J198" s="300">
        <v>7</v>
      </c>
    </row>
    <row r="199" ht="17.25" spans="1:10">
      <c r="A199" s="300">
        <v>20602</v>
      </c>
      <c r="B199" s="320" t="s">
        <v>190</v>
      </c>
      <c r="C199" s="314">
        <v>0</v>
      </c>
      <c r="D199" s="315">
        <v>0</v>
      </c>
      <c r="E199" s="315">
        <v>0</v>
      </c>
      <c r="F199" s="317"/>
      <c r="G199" s="316">
        <v>1.8024</v>
      </c>
      <c r="H199" s="318">
        <f t="shared" si="12"/>
        <v>-1</v>
      </c>
      <c r="I199" s="319"/>
      <c r="J199" s="300">
        <v>5</v>
      </c>
    </row>
    <row r="200" ht="17.25" spans="1:10">
      <c r="A200" s="300">
        <v>2060203</v>
      </c>
      <c r="B200" s="326" t="s">
        <v>191</v>
      </c>
      <c r="C200" s="321">
        <v>0</v>
      </c>
      <c r="D200" s="322">
        <v>0</v>
      </c>
      <c r="E200" s="322">
        <v>0</v>
      </c>
      <c r="F200" s="324"/>
      <c r="G200" s="323">
        <v>1.8024</v>
      </c>
      <c r="H200" s="319">
        <f t="shared" si="12"/>
        <v>-1</v>
      </c>
      <c r="I200" s="319"/>
      <c r="J200" s="300">
        <v>7</v>
      </c>
    </row>
    <row r="201" ht="17.25" spans="1:10">
      <c r="A201" s="300">
        <v>20603</v>
      </c>
      <c r="B201" s="325" t="s">
        <v>192</v>
      </c>
      <c r="C201" s="314">
        <v>0</v>
      </c>
      <c r="D201" s="315">
        <v>0</v>
      </c>
      <c r="E201" s="315">
        <v>0</v>
      </c>
      <c r="F201" s="317"/>
      <c r="G201" s="316">
        <v>25.52095</v>
      </c>
      <c r="H201" s="318">
        <f t="shared" si="12"/>
        <v>-1</v>
      </c>
      <c r="I201" s="319"/>
      <c r="J201" s="300">
        <v>5</v>
      </c>
    </row>
    <row r="202" ht="17.25" spans="1:10">
      <c r="A202" s="300">
        <v>2060302</v>
      </c>
      <c r="B202" s="320" t="s">
        <v>193</v>
      </c>
      <c r="C202" s="321">
        <v>0</v>
      </c>
      <c r="D202" s="322">
        <v>0</v>
      </c>
      <c r="E202" s="322">
        <v>0</v>
      </c>
      <c r="F202" s="324"/>
      <c r="G202" s="323">
        <v>25.52095</v>
      </c>
      <c r="H202" s="319">
        <f t="shared" si="12"/>
        <v>-1</v>
      </c>
      <c r="I202" s="319"/>
      <c r="J202" s="300">
        <v>7</v>
      </c>
    </row>
    <row r="203" ht="17.25" spans="1:10">
      <c r="A203" s="300">
        <v>20604</v>
      </c>
      <c r="B203" s="320" t="s">
        <v>194</v>
      </c>
      <c r="C203" s="314">
        <v>255.03</v>
      </c>
      <c r="D203" s="315">
        <v>255.03</v>
      </c>
      <c r="E203" s="316">
        <v>5297</v>
      </c>
      <c r="F203" s="317">
        <f t="shared" si="13"/>
        <v>20.7701054777869</v>
      </c>
      <c r="G203" s="316">
        <v>159</v>
      </c>
      <c r="H203" s="319">
        <f t="shared" si="12"/>
        <v>32.314465408805</v>
      </c>
      <c r="I203" s="319"/>
      <c r="J203" s="300">
        <v>5</v>
      </c>
    </row>
    <row r="204" ht="17.25" spans="1:10">
      <c r="B204" s="320" t="s">
        <v>195</v>
      </c>
      <c r="C204" s="314"/>
      <c r="D204" s="315"/>
      <c r="E204" s="323">
        <v>207</v>
      </c>
      <c r="F204" s="324"/>
      <c r="G204" s="323">
        <v>0</v>
      </c>
      <c r="H204" s="319"/>
      <c r="I204" s="319"/>
    </row>
    <row r="205" ht="33" spans="1:10">
      <c r="A205" s="300">
        <v>2060499</v>
      </c>
      <c r="B205" s="332" t="s">
        <v>196</v>
      </c>
      <c r="C205" s="321">
        <v>255.03</v>
      </c>
      <c r="D205" s="322">
        <v>255.03</v>
      </c>
      <c r="E205" s="322">
        <v>5090</v>
      </c>
      <c r="F205" s="329">
        <f t="shared" si="13"/>
        <v>19.9584362624005</v>
      </c>
      <c r="G205" s="323">
        <v>159</v>
      </c>
      <c r="H205" s="319">
        <f>E205/G205-1</f>
        <v>31.0125786163522</v>
      </c>
      <c r="I205" s="319"/>
      <c r="J205" s="300">
        <v>7</v>
      </c>
    </row>
    <row r="206" ht="17.25" spans="1:10">
      <c r="A206" s="300">
        <v>20605</v>
      </c>
      <c r="B206" s="325" t="s">
        <v>197</v>
      </c>
      <c r="C206" s="314">
        <v>403.63</v>
      </c>
      <c r="D206" s="315">
        <v>403.63</v>
      </c>
      <c r="E206" s="316">
        <v>444</v>
      </c>
      <c r="F206" s="317">
        <f t="shared" si="13"/>
        <v>1.10001734261576</v>
      </c>
      <c r="G206" s="316">
        <v>0</v>
      </c>
      <c r="H206" s="319"/>
      <c r="I206" s="319"/>
      <c r="J206" s="300">
        <v>5</v>
      </c>
    </row>
    <row r="207" ht="17.25" spans="1:10">
      <c r="A207" s="300">
        <v>2060501</v>
      </c>
      <c r="B207" s="325" t="s">
        <v>198</v>
      </c>
      <c r="C207" s="321">
        <v>298.13</v>
      </c>
      <c r="D207" s="322">
        <v>298.13</v>
      </c>
      <c r="E207" s="323">
        <v>343</v>
      </c>
      <c r="F207" s="324">
        <f t="shared" si="13"/>
        <v>1.15050481333646</v>
      </c>
      <c r="G207" s="323">
        <v>0</v>
      </c>
      <c r="H207" s="319"/>
      <c r="I207" s="319"/>
      <c r="J207" s="300">
        <v>7</v>
      </c>
    </row>
    <row r="208" ht="33" spans="1:10">
      <c r="A208" s="300">
        <v>2060502</v>
      </c>
      <c r="B208" s="320" t="s">
        <v>199</v>
      </c>
      <c r="C208" s="321">
        <v>105.5</v>
      </c>
      <c r="D208" s="322">
        <v>105.5</v>
      </c>
      <c r="E208" s="323">
        <v>101</v>
      </c>
      <c r="F208" s="324">
        <f t="shared" si="13"/>
        <v>0.957345971563981</v>
      </c>
      <c r="G208" s="323">
        <v>0</v>
      </c>
      <c r="H208" s="319"/>
      <c r="I208" s="319"/>
      <c r="J208" s="300">
        <v>7</v>
      </c>
    </row>
    <row r="209" ht="17.25" spans="1:10">
      <c r="A209" s="300">
        <v>20607</v>
      </c>
      <c r="B209" s="320" t="s">
        <v>200</v>
      </c>
      <c r="C209" s="314">
        <v>547</v>
      </c>
      <c r="D209" s="315">
        <v>547</v>
      </c>
      <c r="E209" s="316">
        <v>529</v>
      </c>
      <c r="F209" s="317">
        <f t="shared" si="13"/>
        <v>0.96709323583181</v>
      </c>
      <c r="G209" s="316">
        <v>482.459696</v>
      </c>
      <c r="H209" s="318">
        <f t="shared" ref="H209:H223" si="14">E209/G209-1</f>
        <v>0.0964646464478973</v>
      </c>
      <c r="I209" s="319"/>
      <c r="J209" s="300">
        <v>5</v>
      </c>
    </row>
    <row r="210" ht="17.25" spans="1:10">
      <c r="A210" s="300">
        <v>2060702</v>
      </c>
      <c r="B210" s="325" t="s">
        <v>201</v>
      </c>
      <c r="C210" s="321">
        <v>547</v>
      </c>
      <c r="D210" s="322">
        <v>547</v>
      </c>
      <c r="E210" s="323">
        <v>529</v>
      </c>
      <c r="F210" s="324">
        <f t="shared" si="13"/>
        <v>0.96709323583181</v>
      </c>
      <c r="G210" s="323">
        <v>355.459696</v>
      </c>
      <c r="H210" s="319">
        <f t="shared" si="14"/>
        <v>0.48821372986264</v>
      </c>
      <c r="I210" s="319"/>
      <c r="J210" s="300">
        <v>7</v>
      </c>
    </row>
    <row r="211" ht="17.25" spans="1:10">
      <c r="A211" s="300">
        <v>2060799</v>
      </c>
      <c r="B211" s="320" t="s">
        <v>202</v>
      </c>
      <c r="C211" s="321">
        <v>0</v>
      </c>
      <c r="D211" s="322">
        <v>0</v>
      </c>
      <c r="E211" s="323">
        <v>0</v>
      </c>
      <c r="F211" s="324"/>
      <c r="G211" s="323">
        <v>127</v>
      </c>
      <c r="H211" s="319">
        <f t="shared" si="14"/>
        <v>-1</v>
      </c>
      <c r="I211" s="319"/>
      <c r="J211" s="300">
        <v>7</v>
      </c>
    </row>
    <row r="212" ht="17.25" spans="1:10">
      <c r="A212" s="300">
        <v>20608</v>
      </c>
      <c r="B212" s="320" t="s">
        <v>203</v>
      </c>
      <c r="C212" s="314">
        <v>260</v>
      </c>
      <c r="D212" s="315">
        <v>260</v>
      </c>
      <c r="E212" s="316">
        <v>260</v>
      </c>
      <c r="F212" s="317">
        <f t="shared" si="13"/>
        <v>1</v>
      </c>
      <c r="G212" s="316">
        <v>224.998493</v>
      </c>
      <c r="H212" s="318">
        <f t="shared" si="14"/>
        <v>0.155563295261715</v>
      </c>
      <c r="I212" s="319"/>
      <c r="J212" s="300">
        <v>5</v>
      </c>
    </row>
    <row r="213" ht="33" spans="1:10">
      <c r="A213" s="300">
        <v>2060899</v>
      </c>
      <c r="B213" s="325" t="s">
        <v>204</v>
      </c>
      <c r="C213" s="321">
        <v>260</v>
      </c>
      <c r="D213" s="322">
        <v>260</v>
      </c>
      <c r="E213" s="323">
        <v>260</v>
      </c>
      <c r="F213" s="324">
        <f t="shared" si="13"/>
        <v>1</v>
      </c>
      <c r="G213" s="323">
        <v>224.998493</v>
      </c>
      <c r="H213" s="319">
        <f t="shared" si="14"/>
        <v>0.155563295261715</v>
      </c>
      <c r="I213" s="319"/>
      <c r="J213" s="300">
        <v>7</v>
      </c>
    </row>
    <row r="214" s="299" customFormat="1" ht="17.25" spans="1:10">
      <c r="A214" s="299">
        <v>20699</v>
      </c>
      <c r="B214" s="332" t="s">
        <v>205</v>
      </c>
      <c r="C214" s="314">
        <v>19382.88</v>
      </c>
      <c r="D214" s="315">
        <v>19382.88</v>
      </c>
      <c r="E214" s="315">
        <v>10457</v>
      </c>
      <c r="F214" s="333">
        <f t="shared" si="13"/>
        <v>0.539496710499162</v>
      </c>
      <c r="G214" s="315">
        <v>200943.564093</v>
      </c>
      <c r="H214" s="334">
        <f t="shared" si="14"/>
        <v>-0.94796051295696</v>
      </c>
      <c r="I214" s="330"/>
      <c r="J214" s="299">
        <v>5</v>
      </c>
    </row>
    <row r="215" ht="66" spans="1:10">
      <c r="A215" s="300">
        <v>2069999</v>
      </c>
      <c r="B215" s="328" t="s">
        <v>206</v>
      </c>
      <c r="C215" s="321">
        <v>19382.88</v>
      </c>
      <c r="D215" s="322">
        <v>19382.88</v>
      </c>
      <c r="E215" s="322">
        <v>10457</v>
      </c>
      <c r="F215" s="329">
        <f t="shared" si="13"/>
        <v>0.539496710499162</v>
      </c>
      <c r="G215" s="323">
        <v>200943.564093</v>
      </c>
      <c r="H215" s="319">
        <f t="shared" si="14"/>
        <v>-0.94796051295696</v>
      </c>
      <c r="I215" s="319" t="s">
        <v>207</v>
      </c>
      <c r="J215" s="327">
        <v>7</v>
      </c>
    </row>
    <row r="216" ht="17.25" spans="1:10">
      <c r="A216" s="300">
        <v>207</v>
      </c>
      <c r="B216" s="335" t="s">
        <v>208</v>
      </c>
      <c r="C216" s="314">
        <v>57914.56</v>
      </c>
      <c r="D216" s="315">
        <v>57914.56</v>
      </c>
      <c r="E216" s="315">
        <v>89452</v>
      </c>
      <c r="F216" s="333">
        <f t="shared" si="13"/>
        <v>1.54455114568772</v>
      </c>
      <c r="G216" s="316">
        <v>77902.858078</v>
      </c>
      <c r="H216" s="318">
        <f t="shared" si="14"/>
        <v>0.148250554690002</v>
      </c>
      <c r="I216" s="319"/>
      <c r="J216" s="300">
        <v>3</v>
      </c>
    </row>
    <row r="217" ht="17.25" spans="1:10">
      <c r="A217" s="300">
        <v>20701</v>
      </c>
      <c r="B217" s="336" t="s">
        <v>209</v>
      </c>
      <c r="C217" s="314">
        <v>27240.36</v>
      </c>
      <c r="D217" s="315">
        <v>27240.36</v>
      </c>
      <c r="E217" s="315">
        <v>57665</v>
      </c>
      <c r="F217" s="333">
        <f t="shared" si="13"/>
        <v>2.11689566510868</v>
      </c>
      <c r="G217" s="316">
        <v>57450.209565</v>
      </c>
      <c r="H217" s="318">
        <f t="shared" si="14"/>
        <v>0.00373872326361124</v>
      </c>
      <c r="I217" s="319"/>
      <c r="J217" s="300">
        <v>5</v>
      </c>
    </row>
    <row r="218" ht="17.25" spans="1:10">
      <c r="A218" s="300">
        <v>2070101</v>
      </c>
      <c r="B218" s="336" t="s">
        <v>48</v>
      </c>
      <c r="C218" s="321">
        <v>3253.72</v>
      </c>
      <c r="D218" s="322">
        <v>3253.72</v>
      </c>
      <c r="E218" s="322">
        <v>3273</v>
      </c>
      <c r="F218" s="329">
        <f t="shared" si="13"/>
        <v>1.00592552524495</v>
      </c>
      <c r="G218" s="323">
        <v>2845.613616</v>
      </c>
      <c r="H218" s="319">
        <f t="shared" si="14"/>
        <v>0.150191291465904</v>
      </c>
      <c r="I218" s="319"/>
      <c r="J218" s="300">
        <v>7</v>
      </c>
    </row>
    <row r="219" ht="17.25" spans="1:10">
      <c r="A219" s="300">
        <v>2070102</v>
      </c>
      <c r="B219" s="336" t="s">
        <v>49</v>
      </c>
      <c r="C219" s="321">
        <v>717.8</v>
      </c>
      <c r="D219" s="322">
        <v>717.8</v>
      </c>
      <c r="E219" s="322">
        <v>708</v>
      </c>
      <c r="F219" s="329">
        <f t="shared" si="13"/>
        <v>0.986347171914182</v>
      </c>
      <c r="G219" s="323">
        <v>1871.978746</v>
      </c>
      <c r="H219" s="319">
        <f t="shared" si="14"/>
        <v>-0.621790577744092</v>
      </c>
      <c r="I219" s="319"/>
      <c r="J219" s="300">
        <v>7</v>
      </c>
    </row>
    <row r="220" ht="17.25" spans="1:10">
      <c r="A220" s="300">
        <v>2070104</v>
      </c>
      <c r="B220" s="336" t="s">
        <v>210</v>
      </c>
      <c r="C220" s="321">
        <v>3132.29</v>
      </c>
      <c r="D220" s="322">
        <v>3132.29</v>
      </c>
      <c r="E220" s="322">
        <v>3453</v>
      </c>
      <c r="F220" s="329">
        <f t="shared" si="13"/>
        <v>1.10238834846071</v>
      </c>
      <c r="G220" s="323">
        <v>3066.89598</v>
      </c>
      <c r="H220" s="319">
        <f t="shared" si="14"/>
        <v>0.125894070916615</v>
      </c>
      <c r="I220" s="319"/>
      <c r="J220" s="300">
        <v>7</v>
      </c>
    </row>
    <row r="221" ht="17.25" spans="1:10">
      <c r="A221" s="300">
        <v>2070107</v>
      </c>
      <c r="B221" s="336" t="s">
        <v>211</v>
      </c>
      <c r="C221" s="321">
        <v>100</v>
      </c>
      <c r="D221" s="322">
        <v>100</v>
      </c>
      <c r="E221" s="322">
        <v>100</v>
      </c>
      <c r="F221" s="329">
        <f t="shared" si="13"/>
        <v>1</v>
      </c>
      <c r="G221" s="323">
        <v>99.88391</v>
      </c>
      <c r="H221" s="319">
        <f t="shared" si="14"/>
        <v>0.0011622492551604</v>
      </c>
      <c r="I221" s="319"/>
      <c r="J221" s="300">
        <v>7</v>
      </c>
    </row>
    <row r="222" ht="17.25" spans="1:10">
      <c r="A222" s="300">
        <v>2070108</v>
      </c>
      <c r="B222" s="336" t="s">
        <v>212</v>
      </c>
      <c r="C222" s="321">
        <v>2018</v>
      </c>
      <c r="D222" s="322">
        <v>2018</v>
      </c>
      <c r="E222" s="322">
        <v>2219</v>
      </c>
      <c r="F222" s="329">
        <f t="shared" si="13"/>
        <v>1.099603567889</v>
      </c>
      <c r="G222" s="323">
        <v>1821.808823</v>
      </c>
      <c r="H222" s="319">
        <f t="shared" si="14"/>
        <v>0.21802022911819</v>
      </c>
      <c r="I222" s="319"/>
      <c r="J222" s="300">
        <v>7</v>
      </c>
    </row>
    <row r="223" ht="17.25" spans="1:10">
      <c r="A223" s="300">
        <v>2070109</v>
      </c>
      <c r="B223" s="336" t="s">
        <v>213</v>
      </c>
      <c r="C223" s="321">
        <v>1436.27</v>
      </c>
      <c r="D223" s="322">
        <v>1436.27</v>
      </c>
      <c r="E223" s="322">
        <v>1356</v>
      </c>
      <c r="F223" s="329">
        <f t="shared" si="13"/>
        <v>0.944112179464864</v>
      </c>
      <c r="G223" s="323">
        <v>1439.520193</v>
      </c>
      <c r="H223" s="319">
        <f t="shared" si="14"/>
        <v>-0.0580194660735822</v>
      </c>
      <c r="I223" s="319"/>
      <c r="J223" s="300">
        <v>7</v>
      </c>
    </row>
    <row r="224" ht="17.25" spans="1:10">
      <c r="B224" s="337" t="s">
        <v>214</v>
      </c>
      <c r="C224" s="321">
        <v>1910</v>
      </c>
      <c r="D224" s="322">
        <v>1910</v>
      </c>
      <c r="E224" s="322">
        <v>1218</v>
      </c>
      <c r="F224" s="329">
        <f t="shared" si="13"/>
        <v>0.637696335078534</v>
      </c>
      <c r="G224" s="323">
        <v>0</v>
      </c>
      <c r="H224" s="319"/>
      <c r="I224" s="319"/>
    </row>
    <row r="225" ht="17.25" spans="1:10">
      <c r="B225" s="337" t="s">
        <v>215</v>
      </c>
      <c r="C225" s="321">
        <v>164.45</v>
      </c>
      <c r="D225" s="322">
        <v>164.45</v>
      </c>
      <c r="E225" s="322">
        <v>107</v>
      </c>
      <c r="F225" s="329">
        <f t="shared" si="13"/>
        <v>0.650653694131955</v>
      </c>
      <c r="G225" s="323">
        <v>0</v>
      </c>
      <c r="H225" s="319"/>
      <c r="I225" s="319"/>
    </row>
    <row r="226" ht="17.25" spans="1:10">
      <c r="A226" s="300">
        <v>2070112</v>
      </c>
      <c r="B226" s="336" t="s">
        <v>216</v>
      </c>
      <c r="C226" s="321">
        <v>399</v>
      </c>
      <c r="D226" s="322">
        <v>399</v>
      </c>
      <c r="E226" s="322">
        <v>398</v>
      </c>
      <c r="F226" s="329">
        <f t="shared" si="13"/>
        <v>0.99749373433584</v>
      </c>
      <c r="G226" s="323">
        <v>370.761772</v>
      </c>
      <c r="H226" s="319">
        <f t="shared" ref="H226:H228" si="15">E226/G226-1</f>
        <v>0.0734655783228915</v>
      </c>
      <c r="I226" s="319"/>
      <c r="J226" s="300">
        <v>7</v>
      </c>
    </row>
    <row r="227" s="299" customFormat="1" ht="17.25" spans="1:10">
      <c r="A227" s="299">
        <v>2070199</v>
      </c>
      <c r="B227" s="336" t="s">
        <v>217</v>
      </c>
      <c r="C227" s="321">
        <v>14108.83</v>
      </c>
      <c r="D227" s="322">
        <v>14108.83</v>
      </c>
      <c r="E227" s="322">
        <v>44833</v>
      </c>
      <c r="F227" s="329">
        <f t="shared" si="13"/>
        <v>3.17765541154015</v>
      </c>
      <c r="G227" s="322">
        <v>45933.746525</v>
      </c>
      <c r="H227" s="330">
        <f t="shared" si="15"/>
        <v>-0.0239637871559401</v>
      </c>
      <c r="I227" s="330"/>
      <c r="J227" s="299">
        <v>7</v>
      </c>
    </row>
    <row r="228" ht="17.25" spans="1:10">
      <c r="A228" s="300">
        <v>20702</v>
      </c>
      <c r="B228" s="336" t="s">
        <v>218</v>
      </c>
      <c r="C228" s="314">
        <v>1407.21</v>
      </c>
      <c r="D228" s="315">
        <v>1407.21</v>
      </c>
      <c r="E228" s="315">
        <v>1267</v>
      </c>
      <c r="F228" s="333">
        <f t="shared" si="13"/>
        <v>0.900363129881112</v>
      </c>
      <c r="G228" s="316">
        <v>918.900292</v>
      </c>
      <c r="H228" s="318">
        <f t="shared" si="15"/>
        <v>0.378822067019215</v>
      </c>
      <c r="I228" s="319"/>
      <c r="J228" s="300">
        <v>5</v>
      </c>
    </row>
    <row r="229" ht="17.25" spans="1:10">
      <c r="A229" s="300">
        <v>2070202</v>
      </c>
      <c r="B229" s="326" t="s">
        <v>49</v>
      </c>
      <c r="C229" s="321">
        <v>148.89</v>
      </c>
      <c r="D229" s="322">
        <v>148.89</v>
      </c>
      <c r="E229" s="323">
        <v>149</v>
      </c>
      <c r="F229" s="324">
        <f t="shared" si="13"/>
        <v>1.00073880045671</v>
      </c>
      <c r="G229" s="323">
        <v>166.176178</v>
      </c>
      <c r="H229" s="319"/>
      <c r="I229" s="319"/>
      <c r="J229" s="300">
        <v>7</v>
      </c>
    </row>
    <row r="230" ht="17.25" spans="1:10">
      <c r="A230" s="300">
        <v>2070204</v>
      </c>
      <c r="B230" s="326" t="s">
        <v>219</v>
      </c>
      <c r="C230" s="321">
        <v>725.55</v>
      </c>
      <c r="D230" s="322">
        <v>725.55</v>
      </c>
      <c r="E230" s="323">
        <v>601</v>
      </c>
      <c r="F230" s="324">
        <f t="shared" si="13"/>
        <v>0.828337123561436</v>
      </c>
      <c r="G230" s="323">
        <v>203.795055</v>
      </c>
      <c r="H230" s="319">
        <f t="shared" ref="H230:H235" si="16">E230/G230-1</f>
        <v>1.94904113350542</v>
      </c>
      <c r="I230" s="319"/>
      <c r="J230" s="300">
        <v>7</v>
      </c>
    </row>
    <row r="231" ht="17.25" spans="1:10">
      <c r="A231" s="300">
        <v>2070299</v>
      </c>
      <c r="B231" s="326" t="s">
        <v>220</v>
      </c>
      <c r="C231" s="321">
        <v>532.77</v>
      </c>
      <c r="D231" s="322">
        <v>532.77</v>
      </c>
      <c r="E231" s="323">
        <v>517</v>
      </c>
      <c r="F231" s="324">
        <f t="shared" si="13"/>
        <v>0.970399984984139</v>
      </c>
      <c r="G231" s="323">
        <v>548.929059</v>
      </c>
      <c r="H231" s="319">
        <f t="shared" si="16"/>
        <v>-0.0581660935534478</v>
      </c>
      <c r="I231" s="319"/>
      <c r="J231" s="300">
        <v>7</v>
      </c>
    </row>
    <row r="232" ht="17.25" spans="1:10">
      <c r="A232" s="300">
        <v>20703</v>
      </c>
      <c r="B232" s="326" t="s">
        <v>221</v>
      </c>
      <c r="C232" s="314">
        <v>12328.81</v>
      </c>
      <c r="D232" s="315">
        <v>12328.81</v>
      </c>
      <c r="E232" s="316">
        <v>13483</v>
      </c>
      <c r="F232" s="317">
        <f t="shared" si="13"/>
        <v>1.09361730775314</v>
      </c>
      <c r="G232" s="316">
        <v>15601.853458</v>
      </c>
      <c r="H232" s="318">
        <f t="shared" si="16"/>
        <v>-0.135807804098656</v>
      </c>
      <c r="I232" s="319"/>
      <c r="J232" s="300">
        <v>5</v>
      </c>
    </row>
    <row r="233" ht="17.25" spans="1:10">
      <c r="A233" s="300">
        <v>2070305</v>
      </c>
      <c r="B233" s="326" t="s">
        <v>222</v>
      </c>
      <c r="C233" s="321">
        <v>3425.08</v>
      </c>
      <c r="D233" s="322">
        <v>3425.08</v>
      </c>
      <c r="E233" s="323">
        <v>3823</v>
      </c>
      <c r="F233" s="324">
        <f t="shared" si="13"/>
        <v>1.11617830824389</v>
      </c>
      <c r="G233" s="323">
        <v>4128.46362</v>
      </c>
      <c r="H233" s="319">
        <f t="shared" si="16"/>
        <v>-0.073989660105083</v>
      </c>
      <c r="I233" s="319"/>
      <c r="J233" s="300">
        <v>7</v>
      </c>
    </row>
    <row r="234" ht="17.25" spans="1:10">
      <c r="A234" s="300">
        <v>2070307</v>
      </c>
      <c r="B234" s="326" t="s">
        <v>223</v>
      </c>
      <c r="C234" s="321">
        <v>0</v>
      </c>
      <c r="D234" s="322">
        <v>0</v>
      </c>
      <c r="E234" s="323">
        <v>241</v>
      </c>
      <c r="F234" s="324"/>
      <c r="G234" s="323">
        <v>567.602931</v>
      </c>
      <c r="H234" s="319">
        <f t="shared" si="16"/>
        <v>-0.575407407471615</v>
      </c>
      <c r="I234" s="319"/>
      <c r="J234" s="300">
        <v>7</v>
      </c>
    </row>
    <row r="235" ht="17.25" spans="1:10">
      <c r="A235" s="300">
        <v>2070308</v>
      </c>
      <c r="B235" s="326" t="s">
        <v>224</v>
      </c>
      <c r="C235" s="321">
        <v>4773.72</v>
      </c>
      <c r="D235" s="322">
        <v>4773.72</v>
      </c>
      <c r="E235" s="323">
        <v>5250</v>
      </c>
      <c r="F235" s="324">
        <f t="shared" si="13"/>
        <v>1.0997712475805</v>
      </c>
      <c r="G235" s="323">
        <v>2954.720551</v>
      </c>
      <c r="H235" s="319">
        <f t="shared" si="16"/>
        <v>0.776817776633118</v>
      </c>
      <c r="I235" s="319"/>
      <c r="J235" s="300">
        <v>7</v>
      </c>
    </row>
    <row r="236" ht="17.25" spans="1:10">
      <c r="B236" s="326" t="s">
        <v>225</v>
      </c>
      <c r="C236" s="321">
        <v>0</v>
      </c>
      <c r="D236" s="322">
        <v>0</v>
      </c>
      <c r="E236" s="323">
        <v>62</v>
      </c>
      <c r="F236" s="324"/>
      <c r="G236" s="323"/>
      <c r="H236" s="319"/>
      <c r="I236" s="319"/>
    </row>
    <row r="237" ht="17.25" spans="1:10">
      <c r="A237" s="300">
        <v>2070399</v>
      </c>
      <c r="B237" s="326" t="s">
        <v>226</v>
      </c>
      <c r="C237" s="321">
        <v>4130.01</v>
      </c>
      <c r="D237" s="322">
        <v>4130.01</v>
      </c>
      <c r="E237" s="323">
        <v>4107</v>
      </c>
      <c r="F237" s="324">
        <f t="shared" si="13"/>
        <v>0.994428584918681</v>
      </c>
      <c r="G237" s="323">
        <v>7951.066356</v>
      </c>
      <c r="H237" s="319">
        <f t="shared" ref="H237:H268" si="17">E237/G237-1</f>
        <v>-0.483465510648041</v>
      </c>
      <c r="I237" s="319"/>
      <c r="J237" s="300">
        <v>7</v>
      </c>
    </row>
    <row r="238" ht="17.25" spans="1:10">
      <c r="A238" s="300">
        <v>20704</v>
      </c>
      <c r="B238" s="326" t="s">
        <v>227</v>
      </c>
      <c r="C238" s="314">
        <v>1543.5</v>
      </c>
      <c r="D238" s="315">
        <v>1543.5</v>
      </c>
      <c r="E238" s="316">
        <v>1754</v>
      </c>
      <c r="F238" s="317">
        <f t="shared" si="13"/>
        <v>1.13637836086816</v>
      </c>
      <c r="G238" s="316">
        <v>1716.575863</v>
      </c>
      <c r="H238" s="318">
        <f t="shared" si="17"/>
        <v>0.02180162135951</v>
      </c>
      <c r="I238" s="319"/>
      <c r="J238" s="300">
        <v>5</v>
      </c>
    </row>
    <row r="239" ht="17.25" spans="1:10">
      <c r="A239" s="300">
        <v>2070407</v>
      </c>
      <c r="B239" s="337" t="s">
        <v>228</v>
      </c>
      <c r="C239" s="321">
        <v>1320</v>
      </c>
      <c r="D239" s="322">
        <v>1320</v>
      </c>
      <c r="E239" s="323">
        <v>1531</v>
      </c>
      <c r="F239" s="324">
        <f t="shared" si="13"/>
        <v>1.15984848484848</v>
      </c>
      <c r="G239" s="323">
        <v>1500.107463</v>
      </c>
      <c r="H239" s="319">
        <f t="shared" si="17"/>
        <v>0.0205935493036074</v>
      </c>
      <c r="I239" s="319"/>
      <c r="J239" s="300">
        <v>7</v>
      </c>
    </row>
    <row r="240" ht="34.5" spans="1:10">
      <c r="A240" s="300">
        <v>2070499</v>
      </c>
      <c r="B240" s="337" t="s">
        <v>229</v>
      </c>
      <c r="C240" s="321">
        <v>223.5</v>
      </c>
      <c r="D240" s="322">
        <v>223.5</v>
      </c>
      <c r="E240" s="323">
        <v>223</v>
      </c>
      <c r="F240" s="324">
        <f t="shared" si="13"/>
        <v>0.997762863534676</v>
      </c>
      <c r="G240" s="323">
        <v>216.4684</v>
      </c>
      <c r="H240" s="319">
        <f t="shared" si="17"/>
        <v>0.0301734571882086</v>
      </c>
      <c r="I240" s="319"/>
      <c r="J240" s="300">
        <v>7</v>
      </c>
    </row>
    <row r="241" ht="33" spans="1:10">
      <c r="A241" s="300">
        <v>20799</v>
      </c>
      <c r="B241" s="326" t="s">
        <v>230</v>
      </c>
      <c r="C241" s="314">
        <v>15394.68</v>
      </c>
      <c r="D241" s="315">
        <v>15394.68</v>
      </c>
      <c r="E241" s="316">
        <v>15283</v>
      </c>
      <c r="F241" s="317">
        <f t="shared" si="13"/>
        <v>0.992745545863896</v>
      </c>
      <c r="G241" s="316">
        <v>2215.3189</v>
      </c>
      <c r="H241" s="318">
        <f t="shared" si="17"/>
        <v>5.89878102877197</v>
      </c>
      <c r="I241" s="319"/>
      <c r="J241" s="300">
        <v>5</v>
      </c>
    </row>
    <row r="242" ht="17.25" spans="1:10">
      <c r="A242" s="300">
        <v>2079902</v>
      </c>
      <c r="B242" s="326" t="s">
        <v>231</v>
      </c>
      <c r="C242" s="321">
        <v>0</v>
      </c>
      <c r="D242" s="322">
        <v>0</v>
      </c>
      <c r="E242" s="323">
        <v>155</v>
      </c>
      <c r="F242" s="324"/>
      <c r="G242" s="323">
        <v>261.000264</v>
      </c>
      <c r="H242" s="319">
        <f t="shared" si="17"/>
        <v>-0.406130868894447</v>
      </c>
      <c r="I242" s="319"/>
      <c r="J242" s="300">
        <v>7</v>
      </c>
    </row>
    <row r="243" ht="33" spans="1:10">
      <c r="A243" s="300">
        <v>2079999</v>
      </c>
      <c r="B243" s="326" t="s">
        <v>232</v>
      </c>
      <c r="C243" s="321">
        <v>15394.68</v>
      </c>
      <c r="D243" s="322">
        <v>15394.68</v>
      </c>
      <c r="E243" s="323">
        <v>15128</v>
      </c>
      <c r="F243" s="324">
        <f t="shared" si="13"/>
        <v>0.98267713261984</v>
      </c>
      <c r="G243" s="323">
        <v>1954.318636</v>
      </c>
      <c r="H243" s="319">
        <f t="shared" si="17"/>
        <v>6.7408052716333</v>
      </c>
      <c r="I243" s="319"/>
      <c r="J243" s="300">
        <v>7</v>
      </c>
    </row>
    <row r="244" ht="17.25" spans="1:10">
      <c r="A244" s="300">
        <v>208</v>
      </c>
      <c r="B244" s="313" t="s">
        <v>233</v>
      </c>
      <c r="C244" s="314">
        <v>200271.63</v>
      </c>
      <c r="D244" s="315">
        <v>180271.63</v>
      </c>
      <c r="E244" s="316">
        <v>190337</v>
      </c>
      <c r="F244" s="317">
        <f t="shared" si="13"/>
        <v>1.05583446491275</v>
      </c>
      <c r="G244" s="316">
        <v>205226.505105</v>
      </c>
      <c r="H244" s="318">
        <f t="shared" si="17"/>
        <v>-0.0725515697759511</v>
      </c>
      <c r="I244" s="319"/>
      <c r="J244" s="300">
        <v>3</v>
      </c>
    </row>
    <row r="245" ht="33" spans="1:10">
      <c r="A245" s="300">
        <v>20801</v>
      </c>
      <c r="B245" s="326" t="s">
        <v>234</v>
      </c>
      <c r="C245" s="314">
        <v>11372.48</v>
      </c>
      <c r="D245" s="315">
        <v>11372.48</v>
      </c>
      <c r="E245" s="316">
        <v>10347</v>
      </c>
      <c r="F245" s="317">
        <f t="shared" si="13"/>
        <v>0.909827935507471</v>
      </c>
      <c r="G245" s="316">
        <v>9531.218864</v>
      </c>
      <c r="H245" s="318">
        <f t="shared" si="17"/>
        <v>0.0855904315744185</v>
      </c>
      <c r="I245" s="319"/>
      <c r="J245" s="300">
        <v>5</v>
      </c>
    </row>
    <row r="246" ht="17.25" spans="1:10">
      <c r="A246" s="300">
        <v>2080101</v>
      </c>
      <c r="B246" s="326" t="s">
        <v>48</v>
      </c>
      <c r="C246" s="321">
        <v>4687.53</v>
      </c>
      <c r="D246" s="322">
        <v>4687.53</v>
      </c>
      <c r="E246" s="323">
        <v>4794</v>
      </c>
      <c r="F246" s="324">
        <f t="shared" si="13"/>
        <v>1.02271345463389</v>
      </c>
      <c r="G246" s="323">
        <v>4867.633696</v>
      </c>
      <c r="H246" s="319">
        <f t="shared" si="17"/>
        <v>-0.0151272056606291</v>
      </c>
      <c r="I246" s="319"/>
      <c r="J246" s="300">
        <v>7</v>
      </c>
    </row>
    <row r="247" ht="17.25" spans="1:10">
      <c r="A247" s="300">
        <v>2080102</v>
      </c>
      <c r="B247" s="326" t="s">
        <v>49</v>
      </c>
      <c r="C247" s="321">
        <v>304.64</v>
      </c>
      <c r="D247" s="322">
        <v>304.64</v>
      </c>
      <c r="E247" s="323">
        <v>333</v>
      </c>
      <c r="F247" s="324">
        <f t="shared" si="13"/>
        <v>1.09309348739496</v>
      </c>
      <c r="G247" s="323">
        <v>825.984253</v>
      </c>
      <c r="H247" s="319">
        <f t="shared" si="17"/>
        <v>-0.596844614421481</v>
      </c>
      <c r="I247" s="319"/>
      <c r="J247" s="300">
        <v>7</v>
      </c>
    </row>
    <row r="248" ht="17.25" spans="1:10">
      <c r="A248" s="300">
        <v>2080105</v>
      </c>
      <c r="B248" s="326" t="s">
        <v>235</v>
      </c>
      <c r="C248" s="321">
        <v>921.14</v>
      </c>
      <c r="D248" s="322">
        <v>921.14</v>
      </c>
      <c r="E248" s="323">
        <v>715</v>
      </c>
      <c r="F248" s="324">
        <f t="shared" si="13"/>
        <v>0.776212085025078</v>
      </c>
      <c r="G248" s="323">
        <v>349.246453</v>
      </c>
      <c r="H248" s="319">
        <f t="shared" si="17"/>
        <v>1.04726488661003</v>
      </c>
      <c r="I248" s="319"/>
      <c r="J248" s="300">
        <v>7</v>
      </c>
    </row>
    <row r="249" ht="17.25" spans="1:10">
      <c r="A249" s="300">
        <v>2080106</v>
      </c>
      <c r="B249" s="326" t="s">
        <v>236</v>
      </c>
      <c r="C249" s="321">
        <v>1239.77</v>
      </c>
      <c r="D249" s="322">
        <v>1239.77</v>
      </c>
      <c r="E249" s="323">
        <v>1188</v>
      </c>
      <c r="F249" s="324">
        <f t="shared" si="13"/>
        <v>0.958242254611743</v>
      </c>
      <c r="G249" s="323">
        <v>502.943388</v>
      </c>
      <c r="H249" s="319">
        <f t="shared" si="17"/>
        <v>1.36209487657088</v>
      </c>
      <c r="I249" s="319"/>
      <c r="J249" s="300">
        <v>7</v>
      </c>
    </row>
    <row r="250" ht="17.25" spans="1:10">
      <c r="A250" s="300">
        <v>2080110</v>
      </c>
      <c r="B250" s="326" t="s">
        <v>237</v>
      </c>
      <c r="C250" s="321">
        <v>1084</v>
      </c>
      <c r="D250" s="322">
        <v>1084</v>
      </c>
      <c r="E250" s="323">
        <v>283</v>
      </c>
      <c r="F250" s="324">
        <f t="shared" si="13"/>
        <v>0.261070110701107</v>
      </c>
      <c r="G250" s="323">
        <v>318.773421</v>
      </c>
      <c r="H250" s="319">
        <f t="shared" si="17"/>
        <v>-0.112222094576699</v>
      </c>
      <c r="I250" s="319"/>
      <c r="J250" s="300">
        <v>7</v>
      </c>
    </row>
    <row r="251" ht="33" spans="1:10">
      <c r="A251" s="300">
        <v>2080111</v>
      </c>
      <c r="B251" s="326" t="s">
        <v>238</v>
      </c>
      <c r="C251" s="321">
        <v>169</v>
      </c>
      <c r="D251" s="322">
        <v>169</v>
      </c>
      <c r="E251" s="323">
        <v>168</v>
      </c>
      <c r="F251" s="324">
        <f t="shared" si="13"/>
        <v>0.994082840236686</v>
      </c>
      <c r="G251" s="323">
        <v>129.231719</v>
      </c>
      <c r="H251" s="319">
        <f t="shared" si="17"/>
        <v>0.299990445844027</v>
      </c>
      <c r="I251" s="319"/>
      <c r="J251" s="300">
        <v>7</v>
      </c>
    </row>
    <row r="252" ht="17.25" spans="1:10">
      <c r="A252" s="300">
        <v>2080112</v>
      </c>
      <c r="B252" s="326" t="s">
        <v>239</v>
      </c>
      <c r="C252" s="321">
        <v>1102.48</v>
      </c>
      <c r="D252" s="322">
        <v>1102.48</v>
      </c>
      <c r="E252" s="323">
        <v>1024</v>
      </c>
      <c r="F252" s="324">
        <f t="shared" si="13"/>
        <v>0.928815035193382</v>
      </c>
      <c r="G252" s="323">
        <v>892.965413</v>
      </c>
      <c r="H252" s="319">
        <f t="shared" si="17"/>
        <v>0.146740943257564</v>
      </c>
      <c r="I252" s="319"/>
      <c r="J252" s="300">
        <v>7</v>
      </c>
    </row>
    <row r="253" ht="33" spans="1:10">
      <c r="A253" s="300">
        <v>2080199</v>
      </c>
      <c r="B253" s="326" t="s">
        <v>240</v>
      </c>
      <c r="C253" s="321">
        <v>1863.92</v>
      </c>
      <c r="D253" s="322">
        <v>1863.92</v>
      </c>
      <c r="E253" s="323">
        <v>1842</v>
      </c>
      <c r="F253" s="324">
        <f t="shared" si="13"/>
        <v>0.988239838619683</v>
      </c>
      <c r="G253" s="323">
        <v>1644.440521</v>
      </c>
      <c r="H253" s="319">
        <f t="shared" si="17"/>
        <v>0.120137807647711</v>
      </c>
      <c r="I253" s="319"/>
      <c r="J253" s="300">
        <v>7</v>
      </c>
    </row>
    <row r="254" ht="17.25" spans="1:10">
      <c r="A254" s="300">
        <v>20802</v>
      </c>
      <c r="B254" s="326" t="s">
        <v>241</v>
      </c>
      <c r="C254" s="314">
        <v>13407.35</v>
      </c>
      <c r="D254" s="315">
        <v>13407.35</v>
      </c>
      <c r="E254" s="316">
        <v>13430</v>
      </c>
      <c r="F254" s="317">
        <f t="shared" si="13"/>
        <v>1.00168937187438</v>
      </c>
      <c r="G254" s="316">
        <v>19294.862563</v>
      </c>
      <c r="H254" s="318">
        <f t="shared" si="17"/>
        <v>-0.30395979986126</v>
      </c>
      <c r="I254" s="319"/>
      <c r="J254" s="300">
        <v>5</v>
      </c>
    </row>
    <row r="255" ht="17.25" spans="1:10">
      <c r="A255" s="300">
        <v>2080201</v>
      </c>
      <c r="B255" s="326" t="s">
        <v>48</v>
      </c>
      <c r="C255" s="321">
        <v>1176.26</v>
      </c>
      <c r="D255" s="322">
        <v>1176.26</v>
      </c>
      <c r="E255" s="323">
        <v>1296</v>
      </c>
      <c r="F255" s="324">
        <f t="shared" si="13"/>
        <v>1.10179722170268</v>
      </c>
      <c r="G255" s="323">
        <v>1755.199251</v>
      </c>
      <c r="H255" s="319">
        <f t="shared" si="17"/>
        <v>-0.261622292020907</v>
      </c>
      <c r="I255" s="319"/>
      <c r="J255" s="300">
        <v>7</v>
      </c>
    </row>
    <row r="256" ht="17.25" spans="1:10">
      <c r="A256" s="300">
        <v>2080202</v>
      </c>
      <c r="B256" s="326" t="s">
        <v>49</v>
      </c>
      <c r="C256" s="321">
        <v>244.66</v>
      </c>
      <c r="D256" s="322">
        <v>244.66</v>
      </c>
      <c r="E256" s="323">
        <v>272</v>
      </c>
      <c r="F256" s="324">
        <f t="shared" si="13"/>
        <v>1.11174691408485</v>
      </c>
      <c r="G256" s="323">
        <v>292.408994</v>
      </c>
      <c r="H256" s="319">
        <f t="shared" si="17"/>
        <v>-0.0697960542212324</v>
      </c>
      <c r="I256" s="319"/>
      <c r="J256" s="300">
        <v>7</v>
      </c>
    </row>
    <row r="257" ht="17.25" spans="1:10">
      <c r="A257" s="300">
        <v>2080204</v>
      </c>
      <c r="B257" s="326" t="s">
        <v>242</v>
      </c>
      <c r="C257" s="321">
        <v>243</v>
      </c>
      <c r="D257" s="322">
        <v>243</v>
      </c>
      <c r="E257" s="323">
        <v>273</v>
      </c>
      <c r="F257" s="324">
        <f t="shared" si="13"/>
        <v>1.12345679012346</v>
      </c>
      <c r="G257" s="323">
        <v>156.1129</v>
      </c>
      <c r="H257" s="319">
        <f t="shared" si="17"/>
        <v>0.748734409520289</v>
      </c>
      <c r="I257" s="319"/>
      <c r="J257" s="300">
        <v>7</v>
      </c>
    </row>
    <row r="258" ht="17.25" spans="1:10">
      <c r="A258" s="300">
        <v>2080205</v>
      </c>
      <c r="B258" s="326" t="s">
        <v>243</v>
      </c>
      <c r="C258" s="321">
        <v>50</v>
      </c>
      <c r="D258" s="322">
        <v>50</v>
      </c>
      <c r="E258" s="323">
        <v>50</v>
      </c>
      <c r="F258" s="324">
        <f t="shared" si="13"/>
        <v>1</v>
      </c>
      <c r="G258" s="323">
        <v>29.03</v>
      </c>
      <c r="H258" s="319">
        <f t="shared" si="17"/>
        <v>0.722356183258698</v>
      </c>
      <c r="I258" s="319"/>
      <c r="J258" s="300">
        <v>7</v>
      </c>
    </row>
    <row r="259" ht="17.25" spans="1:10">
      <c r="A259" s="300">
        <v>2080206</v>
      </c>
      <c r="B259" s="326" t="s">
        <v>244</v>
      </c>
      <c r="C259" s="321">
        <v>350</v>
      </c>
      <c r="D259" s="322">
        <v>350</v>
      </c>
      <c r="E259" s="323">
        <v>350</v>
      </c>
      <c r="F259" s="324">
        <f t="shared" si="13"/>
        <v>1</v>
      </c>
      <c r="G259" s="323">
        <v>547.834923</v>
      </c>
      <c r="H259" s="319">
        <f t="shared" si="17"/>
        <v>-0.361121415766333</v>
      </c>
      <c r="I259" s="319"/>
      <c r="J259" s="300">
        <v>7</v>
      </c>
    </row>
    <row r="260" ht="17.25" spans="1:10">
      <c r="A260" s="300">
        <v>2080207</v>
      </c>
      <c r="B260" s="326" t="s">
        <v>245</v>
      </c>
      <c r="C260" s="321">
        <v>70</v>
      </c>
      <c r="D260" s="322">
        <v>70</v>
      </c>
      <c r="E260" s="323">
        <v>69</v>
      </c>
      <c r="F260" s="324">
        <f t="shared" si="13"/>
        <v>0.985714285714286</v>
      </c>
      <c r="G260" s="323">
        <v>60.18</v>
      </c>
      <c r="H260" s="319">
        <f t="shared" si="17"/>
        <v>0.146560319042871</v>
      </c>
      <c r="I260" s="319"/>
      <c r="J260" s="300">
        <v>7</v>
      </c>
    </row>
    <row r="261" ht="17.25" spans="1:10">
      <c r="A261" s="300">
        <v>2080208</v>
      </c>
      <c r="B261" s="326" t="s">
        <v>246</v>
      </c>
      <c r="C261" s="321">
        <v>65</v>
      </c>
      <c r="D261" s="322">
        <v>65</v>
      </c>
      <c r="E261" s="323">
        <v>65</v>
      </c>
      <c r="F261" s="324">
        <f t="shared" si="13"/>
        <v>1</v>
      </c>
      <c r="G261" s="323">
        <v>172.636721</v>
      </c>
      <c r="H261" s="319">
        <f t="shared" si="17"/>
        <v>-0.623486824683145</v>
      </c>
      <c r="I261" s="319"/>
      <c r="J261" s="300">
        <v>7</v>
      </c>
    </row>
    <row r="262" ht="17.25" spans="1:10">
      <c r="A262" s="300">
        <v>2080299</v>
      </c>
      <c r="B262" s="326" t="s">
        <v>247</v>
      </c>
      <c r="C262" s="321">
        <v>11208.43</v>
      </c>
      <c r="D262" s="322">
        <v>11208.43</v>
      </c>
      <c r="E262" s="323">
        <v>11055</v>
      </c>
      <c r="F262" s="324">
        <f t="shared" ref="F262:F325" si="18">E262/D262</f>
        <v>0.986311196126487</v>
      </c>
      <c r="G262" s="323">
        <v>16281.459774</v>
      </c>
      <c r="H262" s="319">
        <f t="shared" si="17"/>
        <v>-0.321006829028081</v>
      </c>
      <c r="I262" s="319"/>
      <c r="J262" s="327">
        <v>7</v>
      </c>
    </row>
    <row r="263" ht="17.25" spans="1:10">
      <c r="A263" s="300">
        <v>20805</v>
      </c>
      <c r="B263" s="326" t="s">
        <v>248</v>
      </c>
      <c r="C263" s="314">
        <v>136659.01</v>
      </c>
      <c r="D263" s="315">
        <v>116659.01</v>
      </c>
      <c r="E263" s="316">
        <v>124327</v>
      </c>
      <c r="F263" s="317">
        <f t="shared" si="18"/>
        <v>1.06572994233364</v>
      </c>
      <c r="G263" s="316">
        <v>154362.881753</v>
      </c>
      <c r="H263" s="318">
        <f t="shared" si="17"/>
        <v>-0.194579690479355</v>
      </c>
      <c r="I263" s="319"/>
      <c r="J263" s="300">
        <v>5</v>
      </c>
    </row>
    <row r="264" ht="33" spans="1:10">
      <c r="A264" s="300">
        <v>2080501</v>
      </c>
      <c r="B264" s="326" t="s">
        <v>249</v>
      </c>
      <c r="C264" s="321">
        <v>16799.19</v>
      </c>
      <c r="D264" s="322">
        <v>16799.19</v>
      </c>
      <c r="E264" s="323">
        <v>21485</v>
      </c>
      <c r="F264" s="324">
        <f t="shared" si="18"/>
        <v>1.27893071034973</v>
      </c>
      <c r="G264" s="323">
        <v>14639.618129</v>
      </c>
      <c r="H264" s="319">
        <f t="shared" si="17"/>
        <v>0.46759292562692</v>
      </c>
      <c r="I264" s="319"/>
      <c r="J264" s="300">
        <v>7</v>
      </c>
    </row>
    <row r="265" ht="17.25" spans="1:10">
      <c r="A265" s="300">
        <v>2080502</v>
      </c>
      <c r="B265" s="326" t="s">
        <v>250</v>
      </c>
      <c r="C265" s="321">
        <v>16322</v>
      </c>
      <c r="D265" s="322">
        <v>16322</v>
      </c>
      <c r="E265" s="323">
        <v>18276</v>
      </c>
      <c r="F265" s="324">
        <f t="shared" si="18"/>
        <v>1.11971572111261</v>
      </c>
      <c r="G265" s="323">
        <v>13505.430725</v>
      </c>
      <c r="H265" s="319">
        <f t="shared" si="17"/>
        <v>0.353233404556966</v>
      </c>
      <c r="I265" s="319"/>
      <c r="J265" s="300">
        <v>7</v>
      </c>
    </row>
    <row r="266" ht="17.25" spans="1:10">
      <c r="A266" s="300">
        <v>2080503</v>
      </c>
      <c r="B266" s="326" t="s">
        <v>251</v>
      </c>
      <c r="C266" s="321">
        <v>1431.9</v>
      </c>
      <c r="D266" s="322">
        <v>1431.9</v>
      </c>
      <c r="E266" s="323">
        <v>1426</v>
      </c>
      <c r="F266" s="324">
        <f t="shared" si="18"/>
        <v>0.995879600530763</v>
      </c>
      <c r="G266" s="323">
        <v>470.898032</v>
      </c>
      <c r="H266" s="319">
        <f t="shared" si="17"/>
        <v>2.02825644427412</v>
      </c>
      <c r="I266" s="319"/>
      <c r="J266" s="300">
        <v>7</v>
      </c>
    </row>
    <row r="267" s="299" customFormat="1" ht="72" customHeight="1" spans="1:10">
      <c r="A267" s="299">
        <v>2080505</v>
      </c>
      <c r="B267" s="336" t="s">
        <v>252</v>
      </c>
      <c r="C267" s="321">
        <v>70001.7</v>
      </c>
      <c r="D267" s="322">
        <v>56668.7</v>
      </c>
      <c r="E267" s="322">
        <v>56640</v>
      </c>
      <c r="F267" s="329">
        <f t="shared" si="18"/>
        <v>0.999493547584469</v>
      </c>
      <c r="G267" s="322">
        <v>87882</v>
      </c>
      <c r="H267" s="330">
        <f t="shared" si="17"/>
        <v>-0.355499419676384</v>
      </c>
      <c r="I267" s="330" t="s">
        <v>253</v>
      </c>
      <c r="J267" s="299">
        <v>7</v>
      </c>
    </row>
    <row r="268" s="299" customFormat="1" ht="71" customHeight="1" spans="1:10">
      <c r="A268" s="299">
        <v>2080506</v>
      </c>
      <c r="B268" s="336" t="s">
        <v>254</v>
      </c>
      <c r="C268" s="321">
        <v>30961.85</v>
      </c>
      <c r="D268" s="322">
        <v>24294.85</v>
      </c>
      <c r="E268" s="322">
        <v>22429</v>
      </c>
      <c r="F268" s="329">
        <f t="shared" si="18"/>
        <v>0.923199772791353</v>
      </c>
      <c r="G268" s="322">
        <v>35159</v>
      </c>
      <c r="H268" s="330">
        <f t="shared" si="17"/>
        <v>-0.362069455900338</v>
      </c>
      <c r="I268" s="330" t="s">
        <v>255</v>
      </c>
      <c r="J268" s="299">
        <v>7</v>
      </c>
    </row>
    <row r="269" ht="33" spans="1:10">
      <c r="A269" s="300">
        <v>2080599</v>
      </c>
      <c r="B269" s="326" t="s">
        <v>256</v>
      </c>
      <c r="C269" s="321">
        <v>1142.37</v>
      </c>
      <c r="D269" s="322">
        <v>1142.37</v>
      </c>
      <c r="E269" s="323">
        <v>4071</v>
      </c>
      <c r="F269" s="324">
        <f t="shared" si="18"/>
        <v>3.56364400325639</v>
      </c>
      <c r="G269" s="323">
        <v>2705.957339</v>
      </c>
      <c r="H269" s="319">
        <f t="shared" ref="H269:H273" si="19">E269/G269-1</f>
        <v>0.504458308091604</v>
      </c>
      <c r="I269" s="319"/>
      <c r="J269" s="300">
        <v>7</v>
      </c>
    </row>
    <row r="270" ht="17.25" spans="1:10">
      <c r="B270" s="326" t="s">
        <v>257</v>
      </c>
      <c r="C270" s="314">
        <v>1500</v>
      </c>
      <c r="D270" s="315">
        <v>1500</v>
      </c>
      <c r="E270" s="316">
        <v>1500</v>
      </c>
      <c r="F270" s="317">
        <f t="shared" si="18"/>
        <v>1</v>
      </c>
      <c r="G270" s="316"/>
      <c r="H270" s="319"/>
      <c r="I270" s="319"/>
    </row>
    <row r="271" ht="17.25" spans="1:10">
      <c r="B271" s="337" t="s">
        <v>258</v>
      </c>
      <c r="C271" s="321">
        <v>1500</v>
      </c>
      <c r="D271" s="322">
        <v>1500</v>
      </c>
      <c r="E271" s="323">
        <v>1500</v>
      </c>
      <c r="F271" s="324">
        <f t="shared" si="18"/>
        <v>1</v>
      </c>
      <c r="G271" s="323"/>
      <c r="H271" s="319"/>
      <c r="I271" s="319"/>
    </row>
    <row r="272" ht="17.25" spans="1:10">
      <c r="A272" s="300">
        <v>20807</v>
      </c>
      <c r="B272" s="326" t="s">
        <v>259</v>
      </c>
      <c r="C272" s="314">
        <v>9997.73</v>
      </c>
      <c r="D272" s="315">
        <v>9997.73</v>
      </c>
      <c r="E272" s="316">
        <v>12076</v>
      </c>
      <c r="F272" s="317">
        <f t="shared" si="18"/>
        <v>1.20787418744055</v>
      </c>
      <c r="G272" s="316">
        <v>3032.529519</v>
      </c>
      <c r="H272" s="318">
        <f t="shared" si="19"/>
        <v>2.98215414700469</v>
      </c>
      <c r="I272" s="319"/>
      <c r="J272" s="300">
        <v>5</v>
      </c>
    </row>
    <row r="273" ht="17.25" spans="1:10">
      <c r="A273" s="300">
        <v>2080702</v>
      </c>
      <c r="B273" s="326" t="s">
        <v>260</v>
      </c>
      <c r="C273" s="321">
        <v>763.64</v>
      </c>
      <c r="D273" s="322">
        <v>763.64</v>
      </c>
      <c r="E273" s="323">
        <v>882</v>
      </c>
      <c r="F273" s="324">
        <f t="shared" si="18"/>
        <v>1.15499450002619</v>
      </c>
      <c r="G273" s="323">
        <v>857.909887</v>
      </c>
      <c r="H273" s="319">
        <f t="shared" si="19"/>
        <v>0.0280800039316949</v>
      </c>
      <c r="I273" s="319"/>
      <c r="J273" s="300">
        <v>7</v>
      </c>
    </row>
    <row r="274" ht="17.25" spans="1:10">
      <c r="A274" s="300">
        <v>2080712</v>
      </c>
      <c r="B274" s="326" t="s">
        <v>261</v>
      </c>
      <c r="C274" s="321">
        <v>6279.9</v>
      </c>
      <c r="D274" s="322">
        <v>6279.9</v>
      </c>
      <c r="E274" s="323">
        <v>7932</v>
      </c>
      <c r="F274" s="324">
        <f t="shared" si="18"/>
        <v>1.26307743753881</v>
      </c>
      <c r="G274" s="323">
        <v>166</v>
      </c>
      <c r="H274" s="319"/>
      <c r="I274" s="319"/>
      <c r="J274" s="300">
        <v>7</v>
      </c>
    </row>
    <row r="275" ht="17.25" spans="1:10">
      <c r="A275" s="300">
        <v>2080799</v>
      </c>
      <c r="B275" s="326" t="s">
        <v>262</v>
      </c>
      <c r="C275" s="321">
        <v>2954.19</v>
      </c>
      <c r="D275" s="322">
        <v>2954.19</v>
      </c>
      <c r="E275" s="323">
        <v>3262</v>
      </c>
      <c r="F275" s="324">
        <f t="shared" si="18"/>
        <v>1.10419438153944</v>
      </c>
      <c r="G275" s="323">
        <v>2008.999632</v>
      </c>
      <c r="H275" s="319">
        <f t="shared" ref="H275:H278" si="20">E275/G275-1</f>
        <v>0.623693677212182</v>
      </c>
      <c r="I275" s="319"/>
      <c r="J275" s="300">
        <v>7</v>
      </c>
    </row>
    <row r="276" ht="17.25" spans="1:10">
      <c r="A276" s="300">
        <v>20808</v>
      </c>
      <c r="B276" s="326" t="s">
        <v>263</v>
      </c>
      <c r="C276" s="314">
        <v>1272.62</v>
      </c>
      <c r="D276" s="315">
        <v>1272.62</v>
      </c>
      <c r="E276" s="316">
        <v>2109</v>
      </c>
      <c r="F276" s="317">
        <f t="shared" si="18"/>
        <v>1.65721110779337</v>
      </c>
      <c r="G276" s="316">
        <v>643.778325</v>
      </c>
      <c r="H276" s="318">
        <f t="shared" si="20"/>
        <v>2.27597236207044</v>
      </c>
      <c r="I276" s="319"/>
      <c r="J276" s="300">
        <v>5</v>
      </c>
    </row>
    <row r="277" ht="17.25" spans="1:10">
      <c r="A277" s="300">
        <v>2080801</v>
      </c>
      <c r="B277" s="326" t="s">
        <v>264</v>
      </c>
      <c r="C277" s="321">
        <v>0</v>
      </c>
      <c r="D277" s="322">
        <v>0</v>
      </c>
      <c r="E277" s="323">
        <v>525</v>
      </c>
      <c r="F277" s="324"/>
      <c r="G277" s="323">
        <v>250.4778</v>
      </c>
      <c r="H277" s="319">
        <f t="shared" si="20"/>
        <v>1.09599413600726</v>
      </c>
      <c r="I277" s="319"/>
      <c r="J277" s="300">
        <v>7</v>
      </c>
    </row>
    <row r="278" ht="17.25" spans="1:10">
      <c r="A278" s="300">
        <v>2080802</v>
      </c>
      <c r="B278" s="326" t="s">
        <v>265</v>
      </c>
      <c r="C278" s="321">
        <v>0</v>
      </c>
      <c r="D278" s="322">
        <v>0</v>
      </c>
      <c r="E278" s="323">
        <v>15</v>
      </c>
      <c r="F278" s="324"/>
      <c r="G278" s="323">
        <v>66.350418</v>
      </c>
      <c r="H278" s="319">
        <f t="shared" si="20"/>
        <v>-0.773927573447992</v>
      </c>
      <c r="I278" s="319"/>
      <c r="J278" s="300">
        <v>7</v>
      </c>
    </row>
    <row r="279" ht="17.25" spans="1:10">
      <c r="B279" s="326" t="s">
        <v>266</v>
      </c>
      <c r="C279" s="321"/>
      <c r="D279" s="322"/>
      <c r="E279" s="323">
        <v>96</v>
      </c>
      <c r="F279" s="324"/>
      <c r="G279" s="323"/>
      <c r="H279" s="319"/>
      <c r="I279" s="319"/>
    </row>
    <row r="280" ht="17.25" spans="1:10">
      <c r="A280" s="300">
        <v>2080899</v>
      </c>
      <c r="B280" s="326" t="s">
        <v>267</v>
      </c>
      <c r="C280" s="321">
        <v>1272.62</v>
      </c>
      <c r="D280" s="322">
        <v>1272.62</v>
      </c>
      <c r="E280" s="323">
        <v>1473</v>
      </c>
      <c r="F280" s="324">
        <f t="shared" si="18"/>
        <v>1.15745469975327</v>
      </c>
      <c r="G280" s="323">
        <v>326.950107</v>
      </c>
      <c r="H280" s="319">
        <f t="shared" ref="H280:H298" si="21">E280/G280-1</f>
        <v>3.50527456166271</v>
      </c>
      <c r="I280" s="319"/>
      <c r="J280" s="300">
        <v>7</v>
      </c>
    </row>
    <row r="281" ht="17.25" spans="1:10">
      <c r="A281" s="300">
        <v>20809</v>
      </c>
      <c r="B281" s="326" t="s">
        <v>268</v>
      </c>
      <c r="C281" s="314">
        <v>3184.56</v>
      </c>
      <c r="D281" s="315">
        <v>3184.56</v>
      </c>
      <c r="E281" s="316">
        <v>3297</v>
      </c>
      <c r="F281" s="317">
        <f t="shared" si="18"/>
        <v>1.03530786042656</v>
      </c>
      <c r="G281" s="316">
        <v>270.750866</v>
      </c>
      <c r="H281" s="318">
        <f t="shared" si="21"/>
        <v>11.1772463693616</v>
      </c>
      <c r="I281" s="319"/>
      <c r="J281" s="300">
        <v>5</v>
      </c>
    </row>
    <row r="282" ht="17.25" spans="1:10">
      <c r="A282" s="300">
        <v>2080901</v>
      </c>
      <c r="B282" s="326" t="s">
        <v>269</v>
      </c>
      <c r="C282" s="321">
        <v>170</v>
      </c>
      <c r="D282" s="322">
        <v>170</v>
      </c>
      <c r="E282" s="323">
        <v>146</v>
      </c>
      <c r="F282" s="324">
        <f t="shared" si="18"/>
        <v>0.858823529411765</v>
      </c>
      <c r="G282" s="323">
        <v>0.49126</v>
      </c>
      <c r="H282" s="319">
        <f t="shared" si="21"/>
        <v>296.194968041363</v>
      </c>
      <c r="I282" s="319"/>
      <c r="J282" s="300">
        <v>7</v>
      </c>
    </row>
    <row r="283" ht="17.25" spans="1:10">
      <c r="A283" s="300">
        <v>2080904</v>
      </c>
      <c r="B283" s="326" t="s">
        <v>270</v>
      </c>
      <c r="C283" s="321">
        <v>158.3</v>
      </c>
      <c r="D283" s="322">
        <v>158.3</v>
      </c>
      <c r="E283" s="323">
        <v>238</v>
      </c>
      <c r="F283" s="324">
        <f t="shared" si="18"/>
        <v>1.50347441566646</v>
      </c>
      <c r="G283" s="323">
        <v>263.39725</v>
      </c>
      <c r="H283" s="319">
        <f t="shared" si="21"/>
        <v>-0.096421849506781</v>
      </c>
      <c r="I283" s="319"/>
      <c r="J283" s="300">
        <v>7</v>
      </c>
    </row>
    <row r="284" ht="17.25" spans="1:10">
      <c r="A284" s="300">
        <v>2080999</v>
      </c>
      <c r="B284" s="326" t="s">
        <v>271</v>
      </c>
      <c r="C284" s="321">
        <v>2856.26</v>
      </c>
      <c r="D284" s="322">
        <v>2856.26</v>
      </c>
      <c r="E284" s="323">
        <v>2913</v>
      </c>
      <c r="F284" s="324">
        <f t="shared" si="18"/>
        <v>1.01986513832774</v>
      </c>
      <c r="G284" s="323">
        <v>6.862356</v>
      </c>
      <c r="H284" s="319">
        <f t="shared" si="21"/>
        <v>423.489781643506</v>
      </c>
      <c r="I284" s="319"/>
      <c r="J284" s="300">
        <v>7</v>
      </c>
    </row>
    <row r="285" ht="17.25" spans="1:10">
      <c r="A285" s="300">
        <v>20810</v>
      </c>
      <c r="B285" s="326" t="s">
        <v>272</v>
      </c>
      <c r="C285" s="314">
        <v>8132.06</v>
      </c>
      <c r="D285" s="315">
        <v>8132.06</v>
      </c>
      <c r="E285" s="316">
        <v>9241</v>
      </c>
      <c r="F285" s="317">
        <f t="shared" si="18"/>
        <v>1.13636643113799</v>
      </c>
      <c r="G285" s="316">
        <v>4610.280032</v>
      </c>
      <c r="H285" s="318">
        <f t="shared" si="21"/>
        <v>1.00443355628251</v>
      </c>
      <c r="I285" s="319"/>
      <c r="J285" s="300">
        <v>5</v>
      </c>
    </row>
    <row r="286" ht="17.25" spans="1:10">
      <c r="A286" s="300">
        <v>2081002</v>
      </c>
      <c r="B286" s="326" t="s">
        <v>273</v>
      </c>
      <c r="C286" s="321">
        <v>819</v>
      </c>
      <c r="D286" s="322">
        <v>819</v>
      </c>
      <c r="E286" s="323">
        <v>926</v>
      </c>
      <c r="F286" s="324">
        <f t="shared" si="18"/>
        <v>1.13064713064713</v>
      </c>
      <c r="G286" s="323">
        <v>923.4433</v>
      </c>
      <c r="H286" s="319">
        <f t="shared" si="21"/>
        <v>0.00276865942933369</v>
      </c>
      <c r="I286" s="319"/>
      <c r="J286" s="300">
        <v>7</v>
      </c>
    </row>
    <row r="287" ht="17.25" spans="1:10">
      <c r="A287" s="300">
        <v>2081004</v>
      </c>
      <c r="B287" s="326" t="s">
        <v>274</v>
      </c>
      <c r="C287" s="321">
        <v>480.56</v>
      </c>
      <c r="D287" s="322">
        <v>480.56</v>
      </c>
      <c r="E287" s="323">
        <v>445</v>
      </c>
      <c r="F287" s="324">
        <f t="shared" si="18"/>
        <v>0.926002996504079</v>
      </c>
      <c r="G287" s="323">
        <v>403.366685</v>
      </c>
      <c r="H287" s="319">
        <f t="shared" si="21"/>
        <v>0.103214560220807</v>
      </c>
      <c r="I287" s="319"/>
      <c r="J287" s="300">
        <v>7</v>
      </c>
    </row>
    <row r="288" ht="17.25" spans="1:10">
      <c r="A288" s="300">
        <v>2081005</v>
      </c>
      <c r="B288" s="326" t="s">
        <v>275</v>
      </c>
      <c r="C288" s="321">
        <v>4012.78</v>
      </c>
      <c r="D288" s="322">
        <v>4012.78</v>
      </c>
      <c r="E288" s="323">
        <v>3914</v>
      </c>
      <c r="F288" s="324">
        <f t="shared" si="18"/>
        <v>0.975383649240676</v>
      </c>
      <c r="G288" s="323">
        <v>3257.470047</v>
      </c>
      <c r="H288" s="319">
        <f t="shared" si="21"/>
        <v>0.20154596773795</v>
      </c>
      <c r="I288" s="319"/>
      <c r="J288" s="300">
        <v>7</v>
      </c>
    </row>
    <row r="289" ht="17.25" spans="1:10">
      <c r="A289" s="300">
        <v>2081099</v>
      </c>
      <c r="B289" s="326" t="s">
        <v>276</v>
      </c>
      <c r="C289" s="321">
        <v>2819.72</v>
      </c>
      <c r="D289" s="322">
        <v>2819.72</v>
      </c>
      <c r="E289" s="323">
        <v>3956</v>
      </c>
      <c r="F289" s="324">
        <f t="shared" si="18"/>
        <v>1.40297618203226</v>
      </c>
      <c r="G289" s="323">
        <v>26</v>
      </c>
      <c r="H289" s="319">
        <f t="shared" si="21"/>
        <v>151.153846153846</v>
      </c>
      <c r="I289" s="319"/>
      <c r="J289" s="300">
        <v>7</v>
      </c>
    </row>
    <row r="290" ht="17.25" spans="1:10">
      <c r="A290" s="300">
        <v>20811</v>
      </c>
      <c r="B290" s="326" t="s">
        <v>277</v>
      </c>
      <c r="C290" s="314">
        <v>12180.98</v>
      </c>
      <c r="D290" s="315">
        <v>12180.98</v>
      </c>
      <c r="E290" s="316">
        <v>11403</v>
      </c>
      <c r="F290" s="317">
        <f t="shared" si="18"/>
        <v>0.936131575620352</v>
      </c>
      <c r="G290" s="316">
        <v>7472.088325</v>
      </c>
      <c r="H290" s="318">
        <f t="shared" si="21"/>
        <v>0.526079390931182</v>
      </c>
      <c r="I290" s="319"/>
      <c r="J290" s="300">
        <v>5</v>
      </c>
    </row>
    <row r="291" ht="17.25" spans="1:10">
      <c r="A291" s="300">
        <v>2081101</v>
      </c>
      <c r="B291" s="326" t="s">
        <v>48</v>
      </c>
      <c r="C291" s="321">
        <v>1347.17</v>
      </c>
      <c r="D291" s="322">
        <v>1347.17</v>
      </c>
      <c r="E291" s="323">
        <v>1375</v>
      </c>
      <c r="F291" s="324">
        <f t="shared" si="18"/>
        <v>1.02065812035601</v>
      </c>
      <c r="G291" s="323">
        <v>635.62157</v>
      </c>
      <c r="H291" s="319">
        <f t="shared" si="21"/>
        <v>1.1632368454708</v>
      </c>
      <c r="I291" s="319"/>
      <c r="J291" s="300">
        <v>7</v>
      </c>
    </row>
    <row r="292" ht="17.25" spans="1:10">
      <c r="A292" s="300">
        <v>2081102</v>
      </c>
      <c r="B292" s="326" t="s">
        <v>49</v>
      </c>
      <c r="C292" s="321">
        <v>146</v>
      </c>
      <c r="D292" s="322">
        <v>146</v>
      </c>
      <c r="E292" s="323">
        <v>137</v>
      </c>
      <c r="F292" s="324">
        <f t="shared" si="18"/>
        <v>0.938356164383562</v>
      </c>
      <c r="G292" s="323">
        <v>70</v>
      </c>
      <c r="H292" s="319">
        <f t="shared" si="21"/>
        <v>0.957142857142857</v>
      </c>
      <c r="I292" s="319"/>
      <c r="J292" s="300">
        <v>7</v>
      </c>
    </row>
    <row r="293" ht="17.25" spans="1:10">
      <c r="A293" s="300">
        <v>2081104</v>
      </c>
      <c r="B293" s="326" t="s">
        <v>278</v>
      </c>
      <c r="C293" s="321">
        <v>4622</v>
      </c>
      <c r="D293" s="322">
        <v>4622</v>
      </c>
      <c r="E293" s="323">
        <v>4418</v>
      </c>
      <c r="F293" s="324">
        <f t="shared" si="18"/>
        <v>0.955863262656859</v>
      </c>
      <c r="G293" s="323">
        <v>3748.970133</v>
      </c>
      <c r="H293" s="319">
        <f t="shared" si="21"/>
        <v>0.178456974386358</v>
      </c>
      <c r="I293" s="319"/>
      <c r="J293" s="300">
        <v>7</v>
      </c>
    </row>
    <row r="294" ht="17.25" spans="1:10">
      <c r="A294" s="300">
        <v>2081105</v>
      </c>
      <c r="B294" s="326" t="s">
        <v>279</v>
      </c>
      <c r="C294" s="321">
        <v>1295</v>
      </c>
      <c r="D294" s="322">
        <v>1295</v>
      </c>
      <c r="E294" s="323">
        <v>1263</v>
      </c>
      <c r="F294" s="324">
        <f t="shared" si="18"/>
        <v>0.975289575289575</v>
      </c>
      <c r="G294" s="323">
        <v>2558.174343</v>
      </c>
      <c r="H294" s="319">
        <f t="shared" si="21"/>
        <v>-0.506288536019455</v>
      </c>
      <c r="I294" s="319"/>
      <c r="J294" s="300">
        <v>7</v>
      </c>
    </row>
    <row r="295" ht="17.25" spans="1:10">
      <c r="A295" s="300">
        <v>2081106</v>
      </c>
      <c r="B295" s="326" t="s">
        <v>280</v>
      </c>
      <c r="C295" s="321">
        <v>80</v>
      </c>
      <c r="D295" s="322">
        <v>80</v>
      </c>
      <c r="E295" s="323">
        <v>112</v>
      </c>
      <c r="F295" s="324">
        <f t="shared" si="18"/>
        <v>1.4</v>
      </c>
      <c r="G295" s="323">
        <v>74.513263</v>
      </c>
      <c r="H295" s="319">
        <f t="shared" si="21"/>
        <v>0.503088114662218</v>
      </c>
      <c r="I295" s="319"/>
      <c r="J295" s="300">
        <v>7</v>
      </c>
    </row>
    <row r="296" ht="17.25" spans="1:10">
      <c r="A296" s="300">
        <v>2081199</v>
      </c>
      <c r="B296" s="326" t="s">
        <v>281</v>
      </c>
      <c r="C296" s="321">
        <v>4690.81</v>
      </c>
      <c r="D296" s="322">
        <v>4690.81</v>
      </c>
      <c r="E296" s="323">
        <v>4098</v>
      </c>
      <c r="F296" s="324">
        <f t="shared" si="18"/>
        <v>0.873623105604363</v>
      </c>
      <c r="G296" s="323">
        <v>384.809016</v>
      </c>
      <c r="H296" s="319">
        <f t="shared" si="21"/>
        <v>9.64943862957722</v>
      </c>
      <c r="I296" s="319"/>
      <c r="J296" s="300">
        <v>7</v>
      </c>
    </row>
    <row r="297" ht="17.25" spans="1:10">
      <c r="A297" s="300">
        <v>20815</v>
      </c>
      <c r="B297" s="326" t="s">
        <v>282</v>
      </c>
      <c r="C297" s="314">
        <v>30</v>
      </c>
      <c r="D297" s="315">
        <v>30</v>
      </c>
      <c r="E297" s="316">
        <v>30</v>
      </c>
      <c r="F297" s="317">
        <f t="shared" si="18"/>
        <v>1</v>
      </c>
      <c r="G297" s="316">
        <v>18.595</v>
      </c>
      <c r="H297" s="318">
        <f t="shared" si="21"/>
        <v>0.613336918526486</v>
      </c>
      <c r="I297" s="319"/>
      <c r="J297" s="300">
        <v>5</v>
      </c>
    </row>
    <row r="298" ht="17.25" spans="1:10">
      <c r="A298" s="300">
        <v>2081502</v>
      </c>
      <c r="B298" s="326" t="s">
        <v>283</v>
      </c>
      <c r="C298" s="321">
        <v>30</v>
      </c>
      <c r="D298" s="322">
        <v>30</v>
      </c>
      <c r="E298" s="323">
        <v>24</v>
      </c>
      <c r="F298" s="324">
        <f t="shared" si="18"/>
        <v>0.8</v>
      </c>
      <c r="G298" s="323">
        <v>18.595</v>
      </c>
      <c r="H298" s="319">
        <f t="shared" si="21"/>
        <v>0.290669534821189</v>
      </c>
      <c r="I298" s="319"/>
      <c r="J298" s="300">
        <v>7</v>
      </c>
    </row>
    <row r="299" ht="33" spans="1:10">
      <c r="B299" s="326" t="s">
        <v>284</v>
      </c>
      <c r="C299" s="321"/>
      <c r="D299" s="322"/>
      <c r="E299" s="323">
        <v>6</v>
      </c>
      <c r="F299" s="324"/>
      <c r="G299" s="323"/>
      <c r="H299" s="319"/>
      <c r="I299" s="319"/>
    </row>
    <row r="300" ht="17.25" spans="1:10">
      <c r="A300" s="300">
        <v>20819</v>
      </c>
      <c r="B300" s="326" t="s">
        <v>285</v>
      </c>
      <c r="C300" s="314">
        <v>368</v>
      </c>
      <c r="D300" s="315">
        <v>368</v>
      </c>
      <c r="E300" s="316">
        <v>392</v>
      </c>
      <c r="F300" s="317">
        <f t="shared" si="18"/>
        <v>1.06521739130435</v>
      </c>
      <c r="G300" s="316">
        <v>0</v>
      </c>
      <c r="H300" s="318"/>
      <c r="I300" s="319"/>
      <c r="J300" s="300">
        <v>5</v>
      </c>
    </row>
    <row r="301" ht="33" spans="1:10">
      <c r="A301" s="300">
        <v>2081901</v>
      </c>
      <c r="B301" s="326" t="s">
        <v>286</v>
      </c>
      <c r="C301" s="321">
        <v>368</v>
      </c>
      <c r="D301" s="322">
        <v>368</v>
      </c>
      <c r="E301" s="323">
        <v>392</v>
      </c>
      <c r="F301" s="324">
        <f t="shared" si="18"/>
        <v>1.06521739130435</v>
      </c>
      <c r="G301" s="323">
        <v>0</v>
      </c>
      <c r="H301" s="319"/>
      <c r="I301" s="319"/>
      <c r="J301" s="300">
        <v>7</v>
      </c>
    </row>
    <row r="302" ht="17.25" spans="1:10">
      <c r="A302" s="300">
        <v>20820</v>
      </c>
      <c r="B302" s="326" t="s">
        <v>287</v>
      </c>
      <c r="C302" s="314">
        <v>1771.84</v>
      </c>
      <c r="D302" s="315">
        <v>1771.84</v>
      </c>
      <c r="E302" s="316">
        <v>1975</v>
      </c>
      <c r="F302" s="317">
        <f t="shared" si="18"/>
        <v>1.11466046595629</v>
      </c>
      <c r="G302" s="316">
        <v>1329.436161</v>
      </c>
      <c r="H302" s="318">
        <f t="shared" ref="H300:H337" si="22">E302/G302-1</f>
        <v>0.485592206634734</v>
      </c>
      <c r="I302" s="319"/>
      <c r="J302" s="300">
        <v>5</v>
      </c>
    </row>
    <row r="303" ht="17.25" spans="1:10">
      <c r="A303" s="300">
        <v>2082002</v>
      </c>
      <c r="B303" s="326" t="s">
        <v>288</v>
      </c>
      <c r="C303" s="321">
        <v>1771.84</v>
      </c>
      <c r="D303" s="322">
        <v>1771.84</v>
      </c>
      <c r="E303" s="323">
        <v>1975</v>
      </c>
      <c r="F303" s="324">
        <f t="shared" si="18"/>
        <v>1.11466046595629</v>
      </c>
      <c r="G303" s="323">
        <v>1329.436161</v>
      </c>
      <c r="H303" s="319">
        <f t="shared" si="22"/>
        <v>0.485592206634734</v>
      </c>
      <c r="I303" s="319"/>
      <c r="J303" s="300">
        <v>7</v>
      </c>
    </row>
    <row r="304" ht="17.25" spans="1:10">
      <c r="A304" s="300">
        <v>20825</v>
      </c>
      <c r="B304" s="326" t="s">
        <v>289</v>
      </c>
      <c r="C304" s="314">
        <v>35</v>
      </c>
      <c r="D304" s="315">
        <v>35</v>
      </c>
      <c r="E304" s="323">
        <v>34</v>
      </c>
      <c r="F304" s="324">
        <f t="shared" si="18"/>
        <v>0.971428571428571</v>
      </c>
      <c r="G304" s="323">
        <v>33.826385</v>
      </c>
      <c r="H304" s="319">
        <f t="shared" si="22"/>
        <v>0.00513253189780705</v>
      </c>
      <c r="I304" s="319"/>
      <c r="J304" s="300">
        <v>5</v>
      </c>
    </row>
    <row r="305" ht="17.25" spans="1:10">
      <c r="A305" s="300">
        <v>2082501</v>
      </c>
      <c r="B305" s="326" t="s">
        <v>290</v>
      </c>
      <c r="C305" s="321">
        <v>35</v>
      </c>
      <c r="D305" s="322">
        <v>35</v>
      </c>
      <c r="E305" s="323">
        <v>34</v>
      </c>
      <c r="F305" s="324">
        <f t="shared" si="18"/>
        <v>0.971428571428571</v>
      </c>
      <c r="G305" s="323">
        <v>33.826385</v>
      </c>
      <c r="H305" s="319">
        <f t="shared" si="22"/>
        <v>0.00513253189780705</v>
      </c>
      <c r="I305" s="319"/>
      <c r="J305" s="300">
        <v>7</v>
      </c>
    </row>
    <row r="306" ht="33" spans="1:10">
      <c r="A306" s="300">
        <v>20899</v>
      </c>
      <c r="B306" s="326" t="s">
        <v>291</v>
      </c>
      <c r="C306" s="314">
        <v>360</v>
      </c>
      <c r="D306" s="315">
        <v>360</v>
      </c>
      <c r="E306" s="316">
        <v>176</v>
      </c>
      <c r="F306" s="317">
        <f t="shared" si="18"/>
        <v>0.488888888888889</v>
      </c>
      <c r="G306" s="316">
        <v>4626.257312</v>
      </c>
      <c r="H306" s="318">
        <f t="shared" si="22"/>
        <v>-0.961956288176303</v>
      </c>
      <c r="I306" s="319"/>
      <c r="J306" s="300">
        <v>5</v>
      </c>
    </row>
    <row r="307" ht="33" spans="1:10">
      <c r="A307" s="300">
        <v>2089901</v>
      </c>
      <c r="B307" s="326" t="s">
        <v>292</v>
      </c>
      <c r="C307" s="321">
        <v>360</v>
      </c>
      <c r="D307" s="322">
        <v>360</v>
      </c>
      <c r="E307" s="323">
        <v>176</v>
      </c>
      <c r="F307" s="324">
        <f t="shared" si="18"/>
        <v>0.488888888888889</v>
      </c>
      <c r="G307" s="323">
        <v>4626.257312</v>
      </c>
      <c r="H307" s="319">
        <f t="shared" si="22"/>
        <v>-0.961956288176303</v>
      </c>
      <c r="I307" s="319"/>
      <c r="J307" s="300">
        <v>7</v>
      </c>
    </row>
    <row r="308" ht="33" spans="1:10">
      <c r="A308" s="300">
        <v>210</v>
      </c>
      <c r="B308" s="313" t="s">
        <v>293</v>
      </c>
      <c r="C308" s="314">
        <v>228358.98</v>
      </c>
      <c r="D308" s="315">
        <v>228358.98</v>
      </c>
      <c r="E308" s="316">
        <v>315831</v>
      </c>
      <c r="F308" s="317">
        <f t="shared" si="18"/>
        <v>1.3830461144992</v>
      </c>
      <c r="G308" s="316">
        <v>270459.063709</v>
      </c>
      <c r="H308" s="318">
        <f t="shared" si="22"/>
        <v>0.167758978637218</v>
      </c>
      <c r="I308" s="319"/>
      <c r="J308" s="300">
        <v>3</v>
      </c>
    </row>
    <row r="309" ht="33" spans="1:10">
      <c r="A309" s="300">
        <v>21001</v>
      </c>
      <c r="B309" s="326" t="s">
        <v>294</v>
      </c>
      <c r="C309" s="314">
        <v>6514.96</v>
      </c>
      <c r="D309" s="315">
        <v>6514.96</v>
      </c>
      <c r="E309" s="316">
        <v>7046</v>
      </c>
      <c r="F309" s="317">
        <f t="shared" si="18"/>
        <v>1.08151086115648</v>
      </c>
      <c r="G309" s="316">
        <v>6737.789658</v>
      </c>
      <c r="H309" s="318">
        <f t="shared" si="22"/>
        <v>0.0457435387039802</v>
      </c>
      <c r="I309" s="319"/>
      <c r="J309" s="300">
        <v>5</v>
      </c>
    </row>
    <row r="310" ht="17.25" spans="1:10">
      <c r="A310" s="300">
        <v>2100101</v>
      </c>
      <c r="B310" s="326" t="s">
        <v>48</v>
      </c>
      <c r="C310" s="321">
        <v>3192.27</v>
      </c>
      <c r="D310" s="322">
        <v>3192.27</v>
      </c>
      <c r="E310" s="323">
        <v>3561</v>
      </c>
      <c r="F310" s="324">
        <f t="shared" si="18"/>
        <v>1.11550714695186</v>
      </c>
      <c r="G310" s="323">
        <v>3099.75178</v>
      </c>
      <c r="H310" s="319">
        <f t="shared" si="22"/>
        <v>0.148801663080261</v>
      </c>
      <c r="I310" s="319"/>
      <c r="J310" s="300">
        <v>7</v>
      </c>
    </row>
    <row r="311" ht="17.25" spans="1:10">
      <c r="A311" s="300">
        <v>2100102</v>
      </c>
      <c r="B311" s="326" t="s">
        <v>49</v>
      </c>
      <c r="C311" s="321">
        <v>1249.95</v>
      </c>
      <c r="D311" s="322">
        <v>1249.95</v>
      </c>
      <c r="E311" s="323">
        <v>1245</v>
      </c>
      <c r="F311" s="324">
        <f t="shared" si="18"/>
        <v>0.996039841593664</v>
      </c>
      <c r="G311" s="323">
        <v>2112.907965</v>
      </c>
      <c r="H311" s="319">
        <f t="shared" si="22"/>
        <v>-0.410764680419954</v>
      </c>
      <c r="I311" s="319"/>
      <c r="J311" s="300">
        <v>7</v>
      </c>
    </row>
    <row r="312" ht="33" spans="1:10">
      <c r="A312" s="300">
        <v>2100199</v>
      </c>
      <c r="B312" s="326" t="s">
        <v>295</v>
      </c>
      <c r="C312" s="321">
        <v>2072.74</v>
      </c>
      <c r="D312" s="322">
        <v>2072.74</v>
      </c>
      <c r="E312" s="323">
        <v>2240</v>
      </c>
      <c r="F312" s="324">
        <f t="shared" si="18"/>
        <v>1.08069511853875</v>
      </c>
      <c r="G312" s="323">
        <v>1525.129913</v>
      </c>
      <c r="H312" s="319">
        <f t="shared" si="22"/>
        <v>0.468727339819739</v>
      </c>
      <c r="I312" s="319"/>
      <c r="J312" s="300">
        <v>7</v>
      </c>
    </row>
    <row r="313" ht="17.25" spans="1:10">
      <c r="A313" s="300">
        <v>21002</v>
      </c>
      <c r="B313" s="326" t="s">
        <v>296</v>
      </c>
      <c r="C313" s="314">
        <v>118410.57</v>
      </c>
      <c r="D313" s="315">
        <v>118410.57</v>
      </c>
      <c r="E313" s="316">
        <v>193785</v>
      </c>
      <c r="F313" s="317">
        <f t="shared" si="18"/>
        <v>1.63655153420847</v>
      </c>
      <c r="G313" s="316">
        <v>184193.432676</v>
      </c>
      <c r="H313" s="318">
        <f t="shared" si="22"/>
        <v>0.0520733404261582</v>
      </c>
      <c r="I313" s="319"/>
      <c r="J313" s="300">
        <v>5</v>
      </c>
    </row>
    <row r="314" ht="17.25" spans="1:10">
      <c r="A314" s="300">
        <v>2100201</v>
      </c>
      <c r="B314" s="326" t="s">
        <v>297</v>
      </c>
      <c r="C314" s="321">
        <v>98358.62</v>
      </c>
      <c r="D314" s="322">
        <v>98358.62</v>
      </c>
      <c r="E314" s="323">
        <v>99094</v>
      </c>
      <c r="F314" s="324">
        <f t="shared" si="18"/>
        <v>1.00747651807234</v>
      </c>
      <c r="G314" s="323">
        <v>88499.382259</v>
      </c>
      <c r="H314" s="319">
        <f t="shared" si="22"/>
        <v>0.119714030432371</v>
      </c>
      <c r="I314" s="319"/>
      <c r="J314" s="327">
        <v>7</v>
      </c>
    </row>
    <row r="315" ht="17.25" spans="1:10">
      <c r="A315" s="300">
        <v>2100202</v>
      </c>
      <c r="B315" s="326" t="s">
        <v>298</v>
      </c>
      <c r="C315" s="321">
        <v>12627.84</v>
      </c>
      <c r="D315" s="322">
        <v>12627.84</v>
      </c>
      <c r="E315" s="323">
        <v>12022</v>
      </c>
      <c r="F315" s="324">
        <f t="shared" si="18"/>
        <v>0.952023465612488</v>
      </c>
      <c r="G315" s="323">
        <v>9329.307583</v>
      </c>
      <c r="H315" s="319">
        <f t="shared" si="22"/>
        <v>0.288627252670569</v>
      </c>
      <c r="I315" s="319"/>
      <c r="J315" s="300">
        <v>7</v>
      </c>
    </row>
    <row r="316" ht="17.25" spans="1:10">
      <c r="A316" s="300">
        <v>2100208</v>
      </c>
      <c r="B316" s="326" t="s">
        <v>299</v>
      </c>
      <c r="C316" s="321">
        <v>6773.11</v>
      </c>
      <c r="D316" s="322">
        <v>6773.11</v>
      </c>
      <c r="E316" s="323">
        <v>6815</v>
      </c>
      <c r="F316" s="324">
        <f t="shared" si="18"/>
        <v>1.00618475117044</v>
      </c>
      <c r="G316" s="323">
        <v>6230.419164</v>
      </c>
      <c r="H316" s="319">
        <f t="shared" si="22"/>
        <v>0.0938268871824497</v>
      </c>
      <c r="I316" s="319"/>
      <c r="J316" s="300">
        <v>7</v>
      </c>
    </row>
    <row r="317" ht="17.25" spans="1:10">
      <c r="A317" s="300">
        <v>2100211</v>
      </c>
      <c r="B317" s="326" t="s">
        <v>300</v>
      </c>
      <c r="C317" s="321">
        <v>586</v>
      </c>
      <c r="D317" s="322">
        <v>586</v>
      </c>
      <c r="E317" s="323">
        <v>586</v>
      </c>
      <c r="F317" s="324">
        <f t="shared" si="18"/>
        <v>1</v>
      </c>
      <c r="G317" s="323">
        <v>0</v>
      </c>
      <c r="H317" s="319"/>
      <c r="I317" s="319"/>
      <c r="J317" s="300">
        <v>7</v>
      </c>
    </row>
    <row r="318" s="299" customFormat="1" ht="17.25" spans="1:10">
      <c r="A318" s="299">
        <v>2100299</v>
      </c>
      <c r="B318" s="336" t="s">
        <v>301</v>
      </c>
      <c r="C318" s="321">
        <v>65</v>
      </c>
      <c r="D318" s="322">
        <v>65</v>
      </c>
      <c r="E318" s="322">
        <v>75268</v>
      </c>
      <c r="F318" s="329">
        <f t="shared" si="18"/>
        <v>1157.96923076923</v>
      </c>
      <c r="G318" s="322">
        <v>80134.32367</v>
      </c>
      <c r="H318" s="330">
        <f t="shared" si="22"/>
        <v>-0.0607270823179332</v>
      </c>
      <c r="I318" s="330"/>
      <c r="J318" s="299">
        <v>7</v>
      </c>
    </row>
    <row r="319" ht="17.25" spans="1:10">
      <c r="A319" s="300">
        <v>21003</v>
      </c>
      <c r="B319" s="326" t="s">
        <v>302</v>
      </c>
      <c r="C319" s="314">
        <v>3667.46</v>
      </c>
      <c r="D319" s="315">
        <v>3667.46</v>
      </c>
      <c r="E319" s="316">
        <v>3626</v>
      </c>
      <c r="F319" s="317">
        <f t="shared" si="18"/>
        <v>0.988695173226157</v>
      </c>
      <c r="G319" s="316">
        <v>1371.03098</v>
      </c>
      <c r="H319" s="318">
        <f t="shared" si="22"/>
        <v>1.64472506667938</v>
      </c>
      <c r="I319" s="319"/>
      <c r="J319" s="300">
        <v>5</v>
      </c>
    </row>
    <row r="320" ht="17.25" spans="1:10">
      <c r="A320" s="300">
        <v>2100301</v>
      </c>
      <c r="B320" s="326" t="s">
        <v>303</v>
      </c>
      <c r="C320" s="321">
        <v>3667.46</v>
      </c>
      <c r="D320" s="322">
        <v>3667.46</v>
      </c>
      <c r="E320" s="323">
        <v>3626</v>
      </c>
      <c r="F320" s="324">
        <f t="shared" si="18"/>
        <v>0.988695173226157</v>
      </c>
      <c r="G320" s="323">
        <v>1371.03098</v>
      </c>
      <c r="H320" s="319">
        <f t="shared" si="22"/>
        <v>1.64472506667938</v>
      </c>
      <c r="I320" s="319"/>
      <c r="J320" s="300">
        <v>7</v>
      </c>
    </row>
    <row r="321" ht="17.25" spans="1:10">
      <c r="A321" s="300">
        <v>21004</v>
      </c>
      <c r="B321" s="326" t="s">
        <v>304</v>
      </c>
      <c r="C321" s="314">
        <v>69783.03</v>
      </c>
      <c r="D321" s="315">
        <v>69783.03</v>
      </c>
      <c r="E321" s="316">
        <v>77055</v>
      </c>
      <c r="F321" s="317">
        <f t="shared" si="18"/>
        <v>1.10420828674249</v>
      </c>
      <c r="G321" s="316">
        <v>59493.058595</v>
      </c>
      <c r="H321" s="318">
        <f t="shared" si="22"/>
        <v>0.295193116974422</v>
      </c>
      <c r="I321" s="319"/>
      <c r="J321" s="300">
        <v>5</v>
      </c>
    </row>
    <row r="322" ht="17.25" spans="1:10">
      <c r="A322" s="300">
        <v>2100401</v>
      </c>
      <c r="B322" s="326" t="s">
        <v>305</v>
      </c>
      <c r="C322" s="321">
        <v>21103.26</v>
      </c>
      <c r="D322" s="322">
        <v>21103.26</v>
      </c>
      <c r="E322" s="323">
        <v>25747</v>
      </c>
      <c r="F322" s="324">
        <f t="shared" si="18"/>
        <v>1.22004846644547</v>
      </c>
      <c r="G322" s="323">
        <v>16444.306697</v>
      </c>
      <c r="H322" s="319">
        <f t="shared" si="22"/>
        <v>0.565709061160792</v>
      </c>
      <c r="I322" s="319"/>
      <c r="J322" s="327">
        <v>7</v>
      </c>
    </row>
    <row r="323" ht="17.25" spans="1:10">
      <c r="A323" s="300">
        <v>2100402</v>
      </c>
      <c r="B323" s="326" t="s">
        <v>306</v>
      </c>
      <c r="C323" s="321">
        <v>12994.4</v>
      </c>
      <c r="D323" s="322">
        <v>12994.4</v>
      </c>
      <c r="E323" s="323">
        <v>15452</v>
      </c>
      <c r="F323" s="324">
        <f t="shared" si="18"/>
        <v>1.18912762420735</v>
      </c>
      <c r="G323" s="323">
        <v>11357.222741</v>
      </c>
      <c r="H323" s="319">
        <f t="shared" si="22"/>
        <v>0.3605438893276</v>
      </c>
      <c r="I323" s="319"/>
      <c r="J323" s="300">
        <v>7</v>
      </c>
    </row>
    <row r="324" ht="17.25" spans="1:10">
      <c r="A324" s="300">
        <v>2100403</v>
      </c>
      <c r="B324" s="326" t="s">
        <v>307</v>
      </c>
      <c r="C324" s="321">
        <v>12551.39</v>
      </c>
      <c r="D324" s="322">
        <v>12551.39</v>
      </c>
      <c r="E324" s="323">
        <v>12412</v>
      </c>
      <c r="F324" s="324">
        <f t="shared" si="18"/>
        <v>0.988894457107938</v>
      </c>
      <c r="G324" s="323">
        <v>9191.997225</v>
      </c>
      <c r="H324" s="319">
        <f t="shared" si="22"/>
        <v>0.350305020354268</v>
      </c>
      <c r="I324" s="319"/>
      <c r="J324" s="300">
        <v>7</v>
      </c>
    </row>
    <row r="325" ht="17.25" spans="1:10">
      <c r="A325" s="300">
        <v>2100406</v>
      </c>
      <c r="B325" s="326" t="s">
        <v>308</v>
      </c>
      <c r="C325" s="321">
        <v>2700.33</v>
      </c>
      <c r="D325" s="322">
        <v>2700.33</v>
      </c>
      <c r="E325" s="323">
        <v>2805</v>
      </c>
      <c r="F325" s="324">
        <f t="shared" si="18"/>
        <v>1.03876192909755</v>
      </c>
      <c r="G325" s="323">
        <v>2244.68855</v>
      </c>
      <c r="H325" s="319">
        <f t="shared" si="22"/>
        <v>0.249616567073414</v>
      </c>
      <c r="I325" s="319"/>
      <c r="J325" s="300">
        <v>7</v>
      </c>
    </row>
    <row r="326" ht="17.25" spans="1:10">
      <c r="A326" s="300">
        <v>2100408</v>
      </c>
      <c r="B326" s="326" t="s">
        <v>309</v>
      </c>
      <c r="C326" s="321">
        <v>15011.85</v>
      </c>
      <c r="D326" s="322">
        <v>15011.85</v>
      </c>
      <c r="E326" s="323">
        <v>15012</v>
      </c>
      <c r="F326" s="324">
        <f t="shared" ref="F326:F389" si="23">E326/D326</f>
        <v>1.00000999210624</v>
      </c>
      <c r="G326" s="323">
        <v>14631.8</v>
      </c>
      <c r="H326" s="319">
        <f t="shared" si="22"/>
        <v>0.0259844995147556</v>
      </c>
      <c r="I326" s="319"/>
      <c r="J326" s="300">
        <v>7</v>
      </c>
    </row>
    <row r="327" ht="17.25" spans="1:10">
      <c r="A327" s="300">
        <v>2100409</v>
      </c>
      <c r="B327" s="326" t="s">
        <v>310</v>
      </c>
      <c r="C327" s="321">
        <v>375.35</v>
      </c>
      <c r="D327" s="322">
        <v>375.35</v>
      </c>
      <c r="E327" s="323">
        <v>672</v>
      </c>
      <c r="F327" s="324">
        <f t="shared" si="23"/>
        <v>1.79032902624217</v>
      </c>
      <c r="G327" s="323">
        <v>523.900853</v>
      </c>
      <c r="H327" s="319">
        <f t="shared" si="22"/>
        <v>0.282685447355055</v>
      </c>
      <c r="I327" s="319"/>
      <c r="J327" s="300">
        <v>7</v>
      </c>
    </row>
    <row r="328" ht="33" spans="1:10">
      <c r="A328" s="300">
        <v>2100410</v>
      </c>
      <c r="B328" s="326" t="s">
        <v>311</v>
      </c>
      <c r="C328" s="321">
        <v>100</v>
      </c>
      <c r="D328" s="322">
        <v>100</v>
      </c>
      <c r="E328" s="323">
        <v>9</v>
      </c>
      <c r="F328" s="324">
        <f t="shared" si="23"/>
        <v>0.09</v>
      </c>
      <c r="G328" s="323">
        <v>14.74832</v>
      </c>
      <c r="H328" s="319">
        <f t="shared" si="22"/>
        <v>-0.389761003287154</v>
      </c>
      <c r="I328" s="319"/>
      <c r="J328" s="300">
        <v>7</v>
      </c>
    </row>
    <row r="329" ht="17.25" spans="1:10">
      <c r="A329" s="300">
        <v>2100499</v>
      </c>
      <c r="B329" s="326" t="s">
        <v>312</v>
      </c>
      <c r="C329" s="321">
        <v>4946.45</v>
      </c>
      <c r="D329" s="322">
        <v>4946.45</v>
      </c>
      <c r="E329" s="323">
        <v>4946</v>
      </c>
      <c r="F329" s="324">
        <f t="shared" si="23"/>
        <v>0.999909025664871</v>
      </c>
      <c r="G329" s="323">
        <v>5084.394209</v>
      </c>
      <c r="H329" s="319">
        <f t="shared" si="22"/>
        <v>-0.0272194096899538</v>
      </c>
      <c r="I329" s="319"/>
      <c r="J329" s="300">
        <v>7</v>
      </c>
    </row>
    <row r="330" ht="17.25" spans="1:10">
      <c r="A330" s="300">
        <v>21006</v>
      </c>
      <c r="B330" s="326" t="s">
        <v>313</v>
      </c>
      <c r="C330" s="314">
        <v>42</v>
      </c>
      <c r="D330" s="315">
        <v>42</v>
      </c>
      <c r="E330" s="316">
        <v>197</v>
      </c>
      <c r="F330" s="317">
        <f t="shared" si="23"/>
        <v>4.69047619047619</v>
      </c>
      <c r="G330" s="316">
        <v>93</v>
      </c>
      <c r="H330" s="318">
        <f t="shared" si="22"/>
        <v>1.11827956989247</v>
      </c>
      <c r="I330" s="319"/>
      <c r="J330" s="300">
        <v>5</v>
      </c>
    </row>
    <row r="331" ht="17.25" spans="1:10">
      <c r="A331" s="300">
        <v>2100601</v>
      </c>
      <c r="B331" s="326" t="s">
        <v>314</v>
      </c>
      <c r="C331" s="321">
        <v>42</v>
      </c>
      <c r="D331" s="322">
        <v>42</v>
      </c>
      <c r="E331" s="323">
        <v>197</v>
      </c>
      <c r="F331" s="324">
        <f t="shared" si="23"/>
        <v>4.69047619047619</v>
      </c>
      <c r="G331" s="323">
        <v>93</v>
      </c>
      <c r="H331" s="319">
        <f t="shared" si="22"/>
        <v>1.11827956989247</v>
      </c>
      <c r="I331" s="319"/>
      <c r="J331" s="300">
        <v>7</v>
      </c>
    </row>
    <row r="332" ht="17.25" spans="1:10">
      <c r="A332" s="300">
        <v>21007</v>
      </c>
      <c r="B332" s="326" t="s">
        <v>315</v>
      </c>
      <c r="C332" s="314">
        <v>12214.84</v>
      </c>
      <c r="D332" s="315">
        <v>12214.84</v>
      </c>
      <c r="E332" s="316">
        <v>11086</v>
      </c>
      <c r="F332" s="317">
        <f t="shared" si="23"/>
        <v>0.907584544701363</v>
      </c>
      <c r="G332" s="316">
        <v>14459.150818</v>
      </c>
      <c r="H332" s="318">
        <f t="shared" si="22"/>
        <v>-0.23328830720825</v>
      </c>
      <c r="I332" s="319"/>
      <c r="J332" s="300">
        <v>5</v>
      </c>
    </row>
    <row r="333" ht="17.25" spans="1:10">
      <c r="A333" s="300">
        <v>2100716</v>
      </c>
      <c r="B333" s="326" t="s">
        <v>316</v>
      </c>
      <c r="C333" s="321">
        <v>0</v>
      </c>
      <c r="D333" s="322">
        <v>0</v>
      </c>
      <c r="E333" s="323">
        <v>0</v>
      </c>
      <c r="F333" s="324"/>
      <c r="G333" s="323">
        <v>237.22505</v>
      </c>
      <c r="H333" s="319">
        <f t="shared" si="22"/>
        <v>-1</v>
      </c>
      <c r="I333" s="319"/>
      <c r="J333" s="300">
        <v>7</v>
      </c>
    </row>
    <row r="334" ht="17.25" spans="1:10">
      <c r="A334" s="300">
        <v>2100717</v>
      </c>
      <c r="B334" s="326" t="s">
        <v>317</v>
      </c>
      <c r="C334" s="321">
        <v>3885.9</v>
      </c>
      <c r="D334" s="322">
        <v>3885.9</v>
      </c>
      <c r="E334" s="323">
        <v>3637</v>
      </c>
      <c r="F334" s="324">
        <f t="shared" si="23"/>
        <v>0.935947914254098</v>
      </c>
      <c r="G334" s="323">
        <v>4327.45101</v>
      </c>
      <c r="H334" s="319">
        <f t="shared" si="22"/>
        <v>-0.159551433027084</v>
      </c>
      <c r="I334" s="319"/>
      <c r="J334" s="300">
        <v>7</v>
      </c>
    </row>
    <row r="335" ht="17.25" spans="1:10">
      <c r="A335" s="300">
        <v>2100799</v>
      </c>
      <c r="B335" s="326" t="s">
        <v>318</v>
      </c>
      <c r="C335" s="321">
        <v>8328.94</v>
      </c>
      <c r="D335" s="322">
        <v>8328.94</v>
      </c>
      <c r="E335" s="323">
        <v>7449</v>
      </c>
      <c r="F335" s="324">
        <f t="shared" si="23"/>
        <v>0.894351502111913</v>
      </c>
      <c r="G335" s="323">
        <v>9894.474758</v>
      </c>
      <c r="H335" s="319">
        <f t="shared" si="22"/>
        <v>-0.247155591156848</v>
      </c>
      <c r="I335" s="319"/>
      <c r="J335" s="300">
        <v>7</v>
      </c>
    </row>
    <row r="336" ht="33" spans="1:10">
      <c r="A336" s="300">
        <v>21010</v>
      </c>
      <c r="B336" s="326" t="s">
        <v>319</v>
      </c>
      <c r="C336" s="314">
        <v>6918.32</v>
      </c>
      <c r="D336" s="315">
        <v>6918.32</v>
      </c>
      <c r="E336" s="316">
        <v>6494</v>
      </c>
      <c r="F336" s="317">
        <f t="shared" si="23"/>
        <v>0.938667190878711</v>
      </c>
      <c r="G336" s="316">
        <v>933.53465</v>
      </c>
      <c r="H336" s="318">
        <f t="shared" si="22"/>
        <v>5.95635668156506</v>
      </c>
      <c r="I336" s="319"/>
      <c r="J336" s="300">
        <v>5</v>
      </c>
    </row>
    <row r="337" ht="17.25" spans="1:12">
      <c r="A337" s="300">
        <v>2101001</v>
      </c>
      <c r="B337" s="326" t="s">
        <v>48</v>
      </c>
      <c r="C337" s="321">
        <v>35.92</v>
      </c>
      <c r="D337" s="322">
        <v>35.92</v>
      </c>
      <c r="E337" s="323">
        <v>52</v>
      </c>
      <c r="F337" s="324">
        <f t="shared" si="23"/>
        <v>1.44766146993318</v>
      </c>
      <c r="G337" s="323">
        <v>40.339861</v>
      </c>
      <c r="H337" s="319">
        <f t="shared" si="22"/>
        <v>0.289047575052378</v>
      </c>
      <c r="I337" s="319"/>
      <c r="J337" s="300">
        <v>7</v>
      </c>
    </row>
    <row r="338" ht="17.25" spans="1:12">
      <c r="B338" s="326" t="s">
        <v>320</v>
      </c>
      <c r="C338" s="321"/>
      <c r="D338" s="322"/>
      <c r="E338" s="323">
        <v>5</v>
      </c>
      <c r="F338" s="324"/>
      <c r="G338" s="323"/>
      <c r="H338" s="319"/>
      <c r="I338" s="319"/>
    </row>
    <row r="339" ht="33" spans="1:12">
      <c r="A339" s="300">
        <v>2101099</v>
      </c>
      <c r="B339" s="326" t="s">
        <v>321</v>
      </c>
      <c r="C339" s="321">
        <v>6882.4</v>
      </c>
      <c r="D339" s="322">
        <v>6882.4</v>
      </c>
      <c r="E339" s="323">
        <v>6437</v>
      </c>
      <c r="F339" s="324">
        <f t="shared" si="23"/>
        <v>0.935284203184936</v>
      </c>
      <c r="G339" s="323">
        <v>893.194789</v>
      </c>
      <c r="H339" s="319">
        <f>E339/G339-1</f>
        <v>6.20671468225505</v>
      </c>
      <c r="I339" s="319"/>
      <c r="J339" s="300">
        <v>7</v>
      </c>
    </row>
    <row r="340" ht="17.25" spans="1:12">
      <c r="B340" s="326" t="s">
        <v>322</v>
      </c>
      <c r="C340" s="321">
        <v>9892.75</v>
      </c>
      <c r="D340" s="315">
        <v>9892.75</v>
      </c>
      <c r="E340" s="316">
        <v>15592</v>
      </c>
      <c r="F340" s="317">
        <f t="shared" si="23"/>
        <v>1.57610371231457</v>
      </c>
      <c r="G340" s="316">
        <v>0</v>
      </c>
      <c r="H340" s="318"/>
      <c r="I340" s="319"/>
    </row>
    <row r="341" ht="17.25" spans="1:12">
      <c r="B341" s="337" t="s">
        <v>323</v>
      </c>
      <c r="C341" s="321">
        <v>3888.14</v>
      </c>
      <c r="D341" s="322">
        <v>3888.14</v>
      </c>
      <c r="E341" s="323">
        <v>4014</v>
      </c>
      <c r="F341" s="324">
        <f t="shared" si="23"/>
        <v>1.03237023358212</v>
      </c>
      <c r="G341" s="323">
        <v>0</v>
      </c>
      <c r="H341" s="319"/>
      <c r="I341" s="319"/>
    </row>
    <row r="342" ht="17.25" spans="1:12">
      <c r="B342" s="337" t="s">
        <v>324</v>
      </c>
      <c r="C342" s="321">
        <v>6003.56</v>
      </c>
      <c r="D342" s="322">
        <v>6003.56</v>
      </c>
      <c r="E342" s="323">
        <v>11563</v>
      </c>
      <c r="F342" s="324">
        <f t="shared" si="23"/>
        <v>1.92602389249046</v>
      </c>
      <c r="G342" s="323">
        <v>0</v>
      </c>
      <c r="H342" s="319"/>
      <c r="I342" s="319"/>
    </row>
    <row r="343" ht="34.5" spans="1:12">
      <c r="B343" s="337" t="s">
        <v>325</v>
      </c>
      <c r="C343" s="321">
        <v>1.05</v>
      </c>
      <c r="D343" s="322">
        <v>1.05</v>
      </c>
      <c r="E343" s="323">
        <v>15</v>
      </c>
      <c r="F343" s="324">
        <f t="shared" si="23"/>
        <v>14.2857142857143</v>
      </c>
      <c r="G343" s="323">
        <v>0</v>
      </c>
      <c r="H343" s="319"/>
      <c r="I343" s="319"/>
    </row>
    <row r="344" ht="17.25" spans="1:12">
      <c r="A344" s="300">
        <v>21014</v>
      </c>
      <c r="B344" s="326" t="s">
        <v>326</v>
      </c>
      <c r="C344" s="314">
        <v>0</v>
      </c>
      <c r="D344" s="315">
        <v>0</v>
      </c>
      <c r="E344" s="316">
        <v>8</v>
      </c>
      <c r="F344" s="317"/>
      <c r="G344" s="316">
        <v>18.93</v>
      </c>
      <c r="H344" s="318"/>
      <c r="I344" s="318"/>
      <c r="J344" s="300">
        <v>5</v>
      </c>
    </row>
    <row r="345" ht="17.25" spans="1:12">
      <c r="A345" s="300">
        <v>2101401</v>
      </c>
      <c r="B345" s="326" t="s">
        <v>327</v>
      </c>
      <c r="C345" s="321">
        <v>0</v>
      </c>
      <c r="D345" s="322">
        <v>0</v>
      </c>
      <c r="E345" s="323">
        <v>8</v>
      </c>
      <c r="F345" s="324"/>
      <c r="G345" s="323">
        <v>18.93</v>
      </c>
      <c r="H345" s="319"/>
      <c r="I345" s="319"/>
      <c r="J345" s="300">
        <v>7</v>
      </c>
    </row>
    <row r="346" ht="33" spans="1:12">
      <c r="A346" s="300">
        <v>21099</v>
      </c>
      <c r="B346" s="326" t="s">
        <v>328</v>
      </c>
      <c r="C346" s="314">
        <v>915.05</v>
      </c>
      <c r="D346" s="315">
        <v>915.05</v>
      </c>
      <c r="E346" s="316">
        <v>942</v>
      </c>
      <c r="F346" s="317">
        <f t="shared" si="23"/>
        <v>1.0294519425168</v>
      </c>
      <c r="G346" s="316">
        <v>3159.136332</v>
      </c>
      <c r="H346" s="318">
        <f t="shared" ref="H346:H362" si="24">E346/G346-1</f>
        <v>-0.701817237053637</v>
      </c>
      <c r="I346" s="319"/>
      <c r="J346" s="300">
        <v>5</v>
      </c>
    </row>
    <row r="347" ht="33" spans="1:12">
      <c r="A347" s="300">
        <v>2109901</v>
      </c>
      <c r="B347" s="326" t="s">
        <v>329</v>
      </c>
      <c r="C347" s="321">
        <v>915.05</v>
      </c>
      <c r="D347" s="322">
        <v>915.05</v>
      </c>
      <c r="E347" s="323">
        <v>942</v>
      </c>
      <c r="F347" s="324">
        <f t="shared" si="23"/>
        <v>1.0294519425168</v>
      </c>
      <c r="G347" s="323">
        <v>3159.136332</v>
      </c>
      <c r="H347" s="319">
        <f t="shared" si="24"/>
        <v>-0.701817237053637</v>
      </c>
      <c r="I347" s="319"/>
      <c r="J347" s="300">
        <v>7</v>
      </c>
    </row>
    <row r="348" ht="17.25" spans="1:12">
      <c r="A348" s="300">
        <v>211</v>
      </c>
      <c r="B348" s="313" t="s">
        <v>330</v>
      </c>
      <c r="C348" s="314">
        <v>131560.88</v>
      </c>
      <c r="D348" s="315">
        <v>131560.88</v>
      </c>
      <c r="E348" s="316">
        <v>201032</v>
      </c>
      <c r="F348" s="317">
        <f t="shared" si="23"/>
        <v>1.52805302001628</v>
      </c>
      <c r="G348" s="316">
        <v>56560.449432</v>
      </c>
      <c r="H348" s="318">
        <f t="shared" si="24"/>
        <v>2.55428576008208</v>
      </c>
      <c r="I348" s="319"/>
      <c r="J348" s="300">
        <v>3</v>
      </c>
      <c r="L348" s="338"/>
    </row>
    <row r="349" ht="17.25" spans="1:12">
      <c r="A349" s="300">
        <v>21101</v>
      </c>
      <c r="B349" s="326" t="s">
        <v>331</v>
      </c>
      <c r="C349" s="314">
        <v>16870.48</v>
      </c>
      <c r="D349" s="315">
        <v>16870.48</v>
      </c>
      <c r="E349" s="316">
        <v>16360</v>
      </c>
      <c r="F349" s="317">
        <f t="shared" si="23"/>
        <v>0.969741228465343</v>
      </c>
      <c r="G349" s="316">
        <v>11117.735879</v>
      </c>
      <c r="H349" s="318">
        <f t="shared" si="24"/>
        <v>0.471522635368769</v>
      </c>
      <c r="I349" s="319"/>
      <c r="J349" s="300">
        <v>5</v>
      </c>
    </row>
    <row r="350" ht="17.25" spans="1:12">
      <c r="A350" s="300">
        <v>2110101</v>
      </c>
      <c r="B350" s="326" t="s">
        <v>48</v>
      </c>
      <c r="C350" s="321">
        <v>6609.99</v>
      </c>
      <c r="D350" s="322">
        <v>6609.99</v>
      </c>
      <c r="E350" s="323">
        <v>6843</v>
      </c>
      <c r="F350" s="324">
        <f t="shared" si="23"/>
        <v>1.03525118797457</v>
      </c>
      <c r="G350" s="323">
        <v>6591.277386</v>
      </c>
      <c r="H350" s="319">
        <f t="shared" si="24"/>
        <v>0.0381902625634698</v>
      </c>
      <c r="I350" s="319"/>
      <c r="J350" s="300">
        <v>7</v>
      </c>
    </row>
    <row r="351" ht="17.25" spans="1:12">
      <c r="A351" s="300">
        <v>2110102</v>
      </c>
      <c r="B351" s="326" t="s">
        <v>49</v>
      </c>
      <c r="C351" s="321">
        <v>8286.99</v>
      </c>
      <c r="D351" s="322">
        <v>8286.99</v>
      </c>
      <c r="E351" s="323">
        <v>7037</v>
      </c>
      <c r="F351" s="324">
        <f t="shared" si="23"/>
        <v>0.849162361726031</v>
      </c>
      <c r="G351" s="323">
        <v>2732.600293</v>
      </c>
      <c r="H351" s="319">
        <f t="shared" si="24"/>
        <v>1.57520282714835</v>
      </c>
      <c r="I351" s="319"/>
      <c r="J351" s="300">
        <v>7</v>
      </c>
    </row>
    <row r="352" ht="17.25" spans="1:12">
      <c r="A352" s="300">
        <v>2110104</v>
      </c>
      <c r="B352" s="326" t="s">
        <v>332</v>
      </c>
      <c r="C352" s="321">
        <v>221</v>
      </c>
      <c r="D352" s="322">
        <v>221</v>
      </c>
      <c r="E352" s="323">
        <v>221</v>
      </c>
      <c r="F352" s="324">
        <f t="shared" si="23"/>
        <v>1</v>
      </c>
      <c r="G352" s="323">
        <v>100</v>
      </c>
      <c r="H352" s="319">
        <f t="shared" si="24"/>
        <v>1.21</v>
      </c>
      <c r="I352" s="319"/>
      <c r="J352" s="300">
        <v>7</v>
      </c>
    </row>
    <row r="353" ht="33" spans="1:12">
      <c r="A353" s="300">
        <v>2110105</v>
      </c>
      <c r="B353" s="326" t="s">
        <v>333</v>
      </c>
      <c r="C353" s="321">
        <v>0</v>
      </c>
      <c r="D353" s="322">
        <v>0</v>
      </c>
      <c r="E353" s="323">
        <v>0</v>
      </c>
      <c r="F353" s="324"/>
      <c r="G353" s="323">
        <v>33.72003</v>
      </c>
      <c r="H353" s="319">
        <f t="shared" si="24"/>
        <v>-1</v>
      </c>
      <c r="I353" s="319"/>
      <c r="J353" s="300">
        <v>7</v>
      </c>
    </row>
    <row r="354" ht="33" spans="1:12">
      <c r="A354" s="300">
        <v>2110199</v>
      </c>
      <c r="B354" s="326" t="s">
        <v>334</v>
      </c>
      <c r="C354" s="321">
        <v>1752.5</v>
      </c>
      <c r="D354" s="322">
        <v>1752.5</v>
      </c>
      <c r="E354" s="323">
        <v>2259</v>
      </c>
      <c r="F354" s="324">
        <f t="shared" si="23"/>
        <v>1.28901569186876</v>
      </c>
      <c r="G354" s="323">
        <v>1660.13817</v>
      </c>
      <c r="H354" s="319">
        <f t="shared" si="24"/>
        <v>0.360730113204975</v>
      </c>
      <c r="I354" s="319"/>
      <c r="J354" s="300">
        <v>7</v>
      </c>
    </row>
    <row r="355" ht="17.25" spans="1:12">
      <c r="A355" s="300">
        <v>21102</v>
      </c>
      <c r="B355" s="326" t="s">
        <v>335</v>
      </c>
      <c r="C355" s="314">
        <v>1100.9</v>
      </c>
      <c r="D355" s="315">
        <v>1100.9</v>
      </c>
      <c r="E355" s="316">
        <v>1099</v>
      </c>
      <c r="F355" s="317">
        <f t="shared" si="23"/>
        <v>0.998274139340539</v>
      </c>
      <c r="G355" s="316">
        <v>802.281177</v>
      </c>
      <c r="H355" s="318">
        <f t="shared" si="24"/>
        <v>0.369843929418277</v>
      </c>
      <c r="I355" s="319"/>
      <c r="J355" s="300">
        <v>5</v>
      </c>
    </row>
    <row r="356" ht="33" spans="1:12">
      <c r="A356" s="300">
        <v>2110299</v>
      </c>
      <c r="B356" s="326" t="s">
        <v>336</v>
      </c>
      <c r="C356" s="321">
        <v>1100.9</v>
      </c>
      <c r="D356" s="322">
        <v>1100.9</v>
      </c>
      <c r="E356" s="323">
        <v>1099</v>
      </c>
      <c r="F356" s="324">
        <f t="shared" si="23"/>
        <v>0.998274139340539</v>
      </c>
      <c r="G356" s="323">
        <v>802.281177</v>
      </c>
      <c r="H356" s="319">
        <f t="shared" si="24"/>
        <v>0.369843929418277</v>
      </c>
      <c r="I356" s="319"/>
      <c r="J356" s="300">
        <v>7</v>
      </c>
    </row>
    <row r="357" ht="17.25" spans="1:12">
      <c r="A357" s="300">
        <v>21103</v>
      </c>
      <c r="B357" s="326" t="s">
        <v>337</v>
      </c>
      <c r="C357" s="314">
        <v>111919.5</v>
      </c>
      <c r="D357" s="315">
        <v>111919.5</v>
      </c>
      <c r="E357" s="316">
        <v>181906</v>
      </c>
      <c r="F357" s="317">
        <f t="shared" si="23"/>
        <v>1.62532891944657</v>
      </c>
      <c r="G357" s="316">
        <v>44415.596685</v>
      </c>
      <c r="H357" s="318">
        <f t="shared" si="24"/>
        <v>3.09554331308653</v>
      </c>
      <c r="I357" s="319"/>
      <c r="J357" s="300">
        <v>5</v>
      </c>
    </row>
    <row r="358" s="299" customFormat="1" ht="53" customHeight="1" spans="1:12">
      <c r="A358" s="299">
        <v>2110302</v>
      </c>
      <c r="B358" s="336" t="s">
        <v>338</v>
      </c>
      <c r="C358" s="321">
        <v>111919.5</v>
      </c>
      <c r="D358" s="322">
        <v>111919.5</v>
      </c>
      <c r="E358" s="322">
        <v>181906</v>
      </c>
      <c r="F358" s="329">
        <f t="shared" si="23"/>
        <v>1.62532891944657</v>
      </c>
      <c r="G358" s="322">
        <v>44415.596685</v>
      </c>
      <c r="H358" s="330">
        <f t="shared" si="24"/>
        <v>3.09554331308653</v>
      </c>
      <c r="I358" s="330" t="s">
        <v>339</v>
      </c>
      <c r="J358" s="299">
        <v>7</v>
      </c>
    </row>
    <row r="359" ht="17.25" spans="1:12">
      <c r="A359" s="300">
        <v>21111</v>
      </c>
      <c r="B359" s="326" t="s">
        <v>340</v>
      </c>
      <c r="C359" s="314">
        <v>70</v>
      </c>
      <c r="D359" s="315">
        <v>70</v>
      </c>
      <c r="E359" s="316">
        <v>67</v>
      </c>
      <c r="F359" s="317">
        <f t="shared" si="23"/>
        <v>0.957142857142857</v>
      </c>
      <c r="G359" s="316">
        <v>66.435691</v>
      </c>
      <c r="H359" s="318">
        <f t="shared" si="24"/>
        <v>0.00849406383084039</v>
      </c>
      <c r="I359" s="319"/>
      <c r="J359" s="300">
        <v>5</v>
      </c>
    </row>
    <row r="360" ht="17.25" spans="1:12">
      <c r="A360" s="300">
        <v>2111199</v>
      </c>
      <c r="B360" s="326" t="s">
        <v>341</v>
      </c>
      <c r="C360" s="321">
        <v>70</v>
      </c>
      <c r="D360" s="322">
        <v>70</v>
      </c>
      <c r="E360" s="323">
        <v>67</v>
      </c>
      <c r="F360" s="324">
        <f t="shared" si="23"/>
        <v>0.957142857142857</v>
      </c>
      <c r="G360" s="323">
        <v>66.435691</v>
      </c>
      <c r="H360" s="319">
        <f t="shared" si="24"/>
        <v>0.00849406383084039</v>
      </c>
      <c r="I360" s="319"/>
      <c r="J360" s="300">
        <v>7</v>
      </c>
    </row>
    <row r="361" ht="17.25" spans="1:12">
      <c r="A361" s="300">
        <v>21199</v>
      </c>
      <c r="B361" s="326" t="s">
        <v>342</v>
      </c>
      <c r="C361" s="314">
        <v>0</v>
      </c>
      <c r="D361" s="315">
        <v>0</v>
      </c>
      <c r="E361" s="316">
        <v>0</v>
      </c>
      <c r="F361" s="317"/>
      <c r="G361" s="316">
        <v>158.4</v>
      </c>
      <c r="H361" s="318">
        <f t="shared" si="24"/>
        <v>-1</v>
      </c>
      <c r="I361" s="319"/>
      <c r="J361" s="300">
        <v>5</v>
      </c>
    </row>
    <row r="362" ht="17.25" spans="1:12">
      <c r="A362" s="300">
        <v>2119901</v>
      </c>
      <c r="B362" s="326" t="s">
        <v>343</v>
      </c>
      <c r="C362" s="321">
        <v>0</v>
      </c>
      <c r="D362" s="322">
        <v>0</v>
      </c>
      <c r="E362" s="323">
        <v>0</v>
      </c>
      <c r="F362" s="324"/>
      <c r="G362" s="323">
        <v>158.4</v>
      </c>
      <c r="H362" s="319">
        <f t="shared" si="24"/>
        <v>-1</v>
      </c>
      <c r="I362" s="319"/>
      <c r="J362" s="300">
        <v>7</v>
      </c>
    </row>
    <row r="363" ht="17.25" spans="1:12">
      <c r="B363" s="326" t="s">
        <v>344</v>
      </c>
      <c r="C363" s="314">
        <v>1600</v>
      </c>
      <c r="D363" s="315">
        <v>1600</v>
      </c>
      <c r="E363" s="315">
        <v>1600</v>
      </c>
      <c r="F363" s="317">
        <f t="shared" si="23"/>
        <v>1</v>
      </c>
      <c r="G363" s="316"/>
      <c r="H363" s="318"/>
      <c r="I363" s="319"/>
    </row>
    <row r="364" ht="17.25" spans="1:12">
      <c r="B364" s="326" t="s">
        <v>345</v>
      </c>
      <c r="C364" s="321">
        <v>1600</v>
      </c>
      <c r="D364" s="322">
        <v>1600</v>
      </c>
      <c r="E364" s="322">
        <v>1600</v>
      </c>
      <c r="F364" s="324">
        <f t="shared" si="23"/>
        <v>1</v>
      </c>
      <c r="G364" s="323"/>
      <c r="H364" s="319"/>
      <c r="I364" s="319"/>
    </row>
    <row r="365" ht="17.25" spans="1:12">
      <c r="A365" s="300">
        <v>212</v>
      </c>
      <c r="B365" s="313" t="s">
        <v>346</v>
      </c>
      <c r="C365" s="314">
        <v>592361.9</v>
      </c>
      <c r="D365" s="315">
        <v>592361.9</v>
      </c>
      <c r="E365" s="316">
        <v>720730</v>
      </c>
      <c r="F365" s="317">
        <f t="shared" si="23"/>
        <v>1.21670553085875</v>
      </c>
      <c r="G365" s="316">
        <v>667963.78384</v>
      </c>
      <c r="H365" s="318">
        <f t="shared" ref="H365:H389" si="25">E365/G365-1</f>
        <v>0.0789956243685199</v>
      </c>
      <c r="I365" s="319"/>
      <c r="J365" s="300">
        <v>3</v>
      </c>
      <c r="L365" s="338"/>
    </row>
    <row r="366" ht="17.25" spans="1:12">
      <c r="A366" s="300">
        <v>21201</v>
      </c>
      <c r="B366" s="326" t="s">
        <v>347</v>
      </c>
      <c r="C366" s="314">
        <v>81585.36</v>
      </c>
      <c r="D366" s="315">
        <v>81585.36</v>
      </c>
      <c r="E366" s="316">
        <v>84201</v>
      </c>
      <c r="F366" s="317">
        <f t="shared" si="23"/>
        <v>1.03206016373526</v>
      </c>
      <c r="G366" s="316">
        <v>122107.942315</v>
      </c>
      <c r="H366" s="318">
        <f t="shared" si="25"/>
        <v>-0.310437974765082</v>
      </c>
      <c r="I366" s="319"/>
      <c r="J366" s="300">
        <v>5</v>
      </c>
    </row>
    <row r="367" ht="17.25" spans="1:12">
      <c r="A367" s="300">
        <v>2120101</v>
      </c>
      <c r="B367" s="326" t="s">
        <v>348</v>
      </c>
      <c r="C367" s="321">
        <v>8952.33</v>
      </c>
      <c r="D367" s="322">
        <v>8952.33</v>
      </c>
      <c r="E367" s="323">
        <v>9874</v>
      </c>
      <c r="F367" s="324">
        <f t="shared" si="23"/>
        <v>1.10295308595639</v>
      </c>
      <c r="G367" s="323">
        <v>9174.01708</v>
      </c>
      <c r="H367" s="319">
        <f t="shared" si="25"/>
        <v>0.07630059044974</v>
      </c>
      <c r="I367" s="319"/>
      <c r="J367" s="300">
        <v>7</v>
      </c>
    </row>
    <row r="368" ht="17.25" spans="1:12">
      <c r="A368" s="300">
        <v>2120102</v>
      </c>
      <c r="B368" s="326" t="s">
        <v>349</v>
      </c>
      <c r="C368" s="321">
        <v>12096.34</v>
      </c>
      <c r="D368" s="322">
        <v>12096.34</v>
      </c>
      <c r="E368" s="323">
        <v>9154</v>
      </c>
      <c r="F368" s="324">
        <f t="shared" si="23"/>
        <v>0.756757829227684</v>
      </c>
      <c r="G368" s="323">
        <v>7553.648705</v>
      </c>
      <c r="H368" s="319">
        <f t="shared" si="25"/>
        <v>0.211864670638003</v>
      </c>
      <c r="I368" s="319"/>
      <c r="J368" s="300">
        <v>7</v>
      </c>
    </row>
    <row r="369" s="299" customFormat="1" ht="49.5" spans="1:10">
      <c r="A369" s="299">
        <v>2120103</v>
      </c>
      <c r="B369" s="336" t="s">
        <v>350</v>
      </c>
      <c r="C369" s="321">
        <v>0</v>
      </c>
      <c r="D369" s="322">
        <v>0</v>
      </c>
      <c r="E369" s="322">
        <v>0</v>
      </c>
      <c r="F369" s="329"/>
      <c r="G369" s="322">
        <v>16209.009025</v>
      </c>
      <c r="H369" s="330">
        <f t="shared" si="25"/>
        <v>-1</v>
      </c>
      <c r="I369" s="330" t="s">
        <v>351</v>
      </c>
      <c r="J369" s="299">
        <v>7</v>
      </c>
    </row>
    <row r="370" ht="61.5" customHeight="1" spans="1:10">
      <c r="A370" s="300">
        <v>2120104</v>
      </c>
      <c r="B370" s="326" t="s">
        <v>352</v>
      </c>
      <c r="C370" s="321">
        <v>41635.33</v>
      </c>
      <c r="D370" s="322">
        <v>41635.33</v>
      </c>
      <c r="E370" s="323">
        <v>44493</v>
      </c>
      <c r="F370" s="324">
        <f t="shared" si="23"/>
        <v>1.06863569953691</v>
      </c>
      <c r="G370" s="323">
        <v>44433.788365</v>
      </c>
      <c r="H370" s="319">
        <f t="shared" si="25"/>
        <v>0.00133258128957192</v>
      </c>
      <c r="I370" s="319"/>
      <c r="J370" s="327">
        <v>7</v>
      </c>
    </row>
    <row r="371" ht="33" spans="1:10">
      <c r="A371" s="300">
        <v>2120105</v>
      </c>
      <c r="B371" s="326" t="s">
        <v>353</v>
      </c>
      <c r="C371" s="321">
        <v>1246.94</v>
      </c>
      <c r="D371" s="322">
        <v>1246.94</v>
      </c>
      <c r="E371" s="323">
        <v>1304</v>
      </c>
      <c r="F371" s="324">
        <f t="shared" si="23"/>
        <v>1.04576002053026</v>
      </c>
      <c r="G371" s="323">
        <v>1199.381256</v>
      </c>
      <c r="H371" s="319">
        <f t="shared" si="25"/>
        <v>0.0872272627879054</v>
      </c>
      <c r="I371" s="319"/>
      <c r="J371" s="300">
        <v>7</v>
      </c>
    </row>
    <row r="372" ht="17.25" spans="1:10">
      <c r="A372" s="300">
        <v>2120106</v>
      </c>
      <c r="B372" s="326" t="s">
        <v>354</v>
      </c>
      <c r="C372" s="321">
        <v>14935.85</v>
      </c>
      <c r="D372" s="322">
        <v>14935.85</v>
      </c>
      <c r="E372" s="323">
        <v>15620</v>
      </c>
      <c r="F372" s="324">
        <f t="shared" si="23"/>
        <v>1.04580589655092</v>
      </c>
      <c r="G372" s="323">
        <v>16015.542356</v>
      </c>
      <c r="H372" s="319">
        <f t="shared" si="25"/>
        <v>-0.0246974062574793</v>
      </c>
      <c r="I372" s="319"/>
      <c r="J372" s="327">
        <v>7</v>
      </c>
    </row>
    <row r="373" ht="33" spans="1:10">
      <c r="A373" s="300">
        <v>2120199</v>
      </c>
      <c r="B373" s="326" t="s">
        <v>355</v>
      </c>
      <c r="C373" s="321">
        <v>2718.57</v>
      </c>
      <c r="D373" s="322">
        <v>2718.57</v>
      </c>
      <c r="E373" s="323">
        <v>3756</v>
      </c>
      <c r="F373" s="324">
        <f t="shared" si="23"/>
        <v>1.38160871340447</v>
      </c>
      <c r="G373" s="323">
        <v>27522.555528</v>
      </c>
      <c r="H373" s="319">
        <f t="shared" si="25"/>
        <v>-0.863530114557173</v>
      </c>
      <c r="I373" s="319"/>
      <c r="J373" s="327">
        <v>7</v>
      </c>
    </row>
    <row r="374" ht="17.25" spans="1:10">
      <c r="A374" s="300">
        <v>21202</v>
      </c>
      <c r="B374" s="326" t="s">
        <v>356</v>
      </c>
      <c r="C374" s="314">
        <v>0</v>
      </c>
      <c r="D374" s="315">
        <v>0</v>
      </c>
      <c r="E374" s="316">
        <v>7308</v>
      </c>
      <c r="F374" s="317"/>
      <c r="G374" s="316">
        <v>539.75436</v>
      </c>
      <c r="H374" s="318">
        <f t="shared" si="25"/>
        <v>12.5394922979409</v>
      </c>
      <c r="I374" s="319"/>
      <c r="J374" s="300">
        <v>5</v>
      </c>
    </row>
    <row r="375" s="299" customFormat="1" ht="17.25" spans="1:10">
      <c r="A375" s="299">
        <v>2120201</v>
      </c>
      <c r="B375" s="336" t="s">
        <v>357</v>
      </c>
      <c r="C375" s="321">
        <v>0</v>
      </c>
      <c r="D375" s="322">
        <v>0</v>
      </c>
      <c r="E375" s="322">
        <v>7308</v>
      </c>
      <c r="F375" s="329"/>
      <c r="G375" s="322">
        <v>539.75436</v>
      </c>
      <c r="H375" s="330">
        <f t="shared" si="25"/>
        <v>12.5394922979409</v>
      </c>
      <c r="I375" s="330"/>
      <c r="J375" s="299">
        <v>7</v>
      </c>
    </row>
    <row r="376" ht="17.25" spans="1:10">
      <c r="A376" s="300">
        <v>21203</v>
      </c>
      <c r="B376" s="326" t="s">
        <v>358</v>
      </c>
      <c r="C376" s="314">
        <v>66064.7</v>
      </c>
      <c r="D376" s="315">
        <v>66064.7</v>
      </c>
      <c r="E376" s="316">
        <v>134066</v>
      </c>
      <c r="F376" s="317">
        <f t="shared" si="23"/>
        <v>2.0293136879453</v>
      </c>
      <c r="G376" s="316">
        <v>201077.241086</v>
      </c>
      <c r="H376" s="318">
        <f t="shared" si="25"/>
        <v>-0.333261192187034</v>
      </c>
      <c r="I376" s="319"/>
      <c r="J376" s="300">
        <v>5</v>
      </c>
    </row>
    <row r="377" ht="17.25" spans="1:10">
      <c r="A377" s="300">
        <v>2120303</v>
      </c>
      <c r="B377" s="326" t="s">
        <v>359</v>
      </c>
      <c r="C377" s="321">
        <v>32858.1</v>
      </c>
      <c r="D377" s="322">
        <v>32858.1</v>
      </c>
      <c r="E377" s="323">
        <v>36968</v>
      </c>
      <c r="F377" s="324">
        <f t="shared" si="23"/>
        <v>1.12508026940085</v>
      </c>
      <c r="G377" s="323">
        <v>24587.474534</v>
      </c>
      <c r="H377" s="319">
        <f t="shared" si="25"/>
        <v>0.503529772806881</v>
      </c>
      <c r="I377" s="319"/>
      <c r="J377" s="327">
        <v>7</v>
      </c>
    </row>
    <row r="378" s="299" customFormat="1" ht="33" spans="1:10">
      <c r="A378" s="299">
        <v>2120399</v>
      </c>
      <c r="B378" s="336" t="s">
        <v>360</v>
      </c>
      <c r="C378" s="321">
        <v>33206.6</v>
      </c>
      <c r="D378" s="322">
        <v>33206.6</v>
      </c>
      <c r="E378" s="322">
        <v>97098</v>
      </c>
      <c r="F378" s="329">
        <f t="shared" si="23"/>
        <v>2.92405726572428</v>
      </c>
      <c r="G378" s="322">
        <v>176489.766552</v>
      </c>
      <c r="H378" s="330">
        <f t="shared" si="25"/>
        <v>-0.449837790048912</v>
      </c>
      <c r="I378" s="330" t="s">
        <v>361</v>
      </c>
      <c r="J378" s="299">
        <v>7</v>
      </c>
    </row>
    <row r="379" ht="17.25" spans="1:10">
      <c r="A379" s="300">
        <v>21205</v>
      </c>
      <c r="B379" s="326" t="s">
        <v>362</v>
      </c>
      <c r="C379" s="314">
        <v>185248.46</v>
      </c>
      <c r="D379" s="315">
        <v>185248.46</v>
      </c>
      <c r="E379" s="316">
        <v>183424</v>
      </c>
      <c r="F379" s="317">
        <f t="shared" si="23"/>
        <v>0.990151281149652</v>
      </c>
      <c r="G379" s="316">
        <v>123433.540684</v>
      </c>
      <c r="H379" s="318">
        <f t="shared" si="25"/>
        <v>0.486014246885946</v>
      </c>
      <c r="I379" s="319"/>
      <c r="J379" s="300">
        <v>5</v>
      </c>
    </row>
    <row r="380" ht="17.25" spans="1:10">
      <c r="A380" s="300">
        <v>2120501</v>
      </c>
      <c r="B380" s="326" t="s">
        <v>363</v>
      </c>
      <c r="C380" s="321">
        <v>185248.46</v>
      </c>
      <c r="D380" s="322">
        <v>185248.46</v>
      </c>
      <c r="E380" s="323">
        <v>183424</v>
      </c>
      <c r="F380" s="324">
        <f t="shared" si="23"/>
        <v>0.990151281149652</v>
      </c>
      <c r="G380" s="323">
        <v>123433.540684</v>
      </c>
      <c r="H380" s="319">
        <f t="shared" si="25"/>
        <v>0.486014246885946</v>
      </c>
      <c r="I380" s="319"/>
      <c r="J380" s="327">
        <v>7</v>
      </c>
    </row>
    <row r="381" ht="17.25" spans="1:10">
      <c r="A381" s="300">
        <v>21206</v>
      </c>
      <c r="B381" s="326" t="s">
        <v>364</v>
      </c>
      <c r="C381" s="314">
        <v>4438.62</v>
      </c>
      <c r="D381" s="315">
        <v>4438.62</v>
      </c>
      <c r="E381" s="316">
        <v>4190</v>
      </c>
      <c r="F381" s="317">
        <f t="shared" si="23"/>
        <v>0.943987095088113</v>
      </c>
      <c r="G381" s="316">
        <v>3168.01152</v>
      </c>
      <c r="H381" s="318">
        <f t="shared" si="25"/>
        <v>0.32259620066028</v>
      </c>
      <c r="I381" s="319"/>
      <c r="J381" s="300">
        <v>5</v>
      </c>
    </row>
    <row r="382" ht="17.25" spans="1:10">
      <c r="A382" s="300">
        <v>2120601</v>
      </c>
      <c r="B382" s="326" t="s">
        <v>365</v>
      </c>
      <c r="C382" s="321">
        <v>4438.62</v>
      </c>
      <c r="D382" s="322">
        <v>4438.62</v>
      </c>
      <c r="E382" s="323">
        <v>4190</v>
      </c>
      <c r="F382" s="324">
        <f t="shared" si="23"/>
        <v>0.943987095088113</v>
      </c>
      <c r="G382" s="323">
        <v>3168.01152</v>
      </c>
      <c r="H382" s="319">
        <f t="shared" si="25"/>
        <v>0.32259620066028</v>
      </c>
      <c r="I382" s="319"/>
      <c r="J382" s="300">
        <v>7</v>
      </c>
    </row>
    <row r="383" ht="17.25" spans="1:10">
      <c r="A383" s="300">
        <v>21299</v>
      </c>
      <c r="B383" s="326" t="s">
        <v>366</v>
      </c>
      <c r="C383" s="314">
        <v>255024.76</v>
      </c>
      <c r="D383" s="315">
        <v>255024.76</v>
      </c>
      <c r="E383" s="316">
        <v>307541</v>
      </c>
      <c r="F383" s="317">
        <f t="shared" si="23"/>
        <v>1.20592604420057</v>
      </c>
      <c r="G383" s="316">
        <v>217637.293875</v>
      </c>
      <c r="H383" s="318">
        <f t="shared" si="25"/>
        <v>0.413089615866278</v>
      </c>
      <c r="I383" s="319"/>
      <c r="J383" s="300">
        <v>5</v>
      </c>
    </row>
    <row r="384" ht="17.25" spans="1:10">
      <c r="A384" s="300">
        <v>2129999</v>
      </c>
      <c r="B384" s="326" t="s">
        <v>367</v>
      </c>
      <c r="C384" s="321">
        <v>255024.76</v>
      </c>
      <c r="D384" s="322">
        <v>255024.76</v>
      </c>
      <c r="E384" s="323">
        <v>307541</v>
      </c>
      <c r="F384" s="324">
        <f t="shared" si="23"/>
        <v>1.20592604420057</v>
      </c>
      <c r="G384" s="323">
        <v>217637.293875</v>
      </c>
      <c r="H384" s="319">
        <f t="shared" si="25"/>
        <v>0.413089615866278</v>
      </c>
      <c r="I384" s="319"/>
      <c r="J384" s="327">
        <v>7</v>
      </c>
    </row>
    <row r="385" ht="17.25" spans="1:12">
      <c r="A385" s="300">
        <v>213</v>
      </c>
      <c r="B385" s="313" t="s">
        <v>368</v>
      </c>
      <c r="C385" s="314">
        <v>53920.86</v>
      </c>
      <c r="D385" s="315">
        <v>53920.86</v>
      </c>
      <c r="E385" s="316">
        <v>92479</v>
      </c>
      <c r="F385" s="317">
        <f t="shared" si="23"/>
        <v>1.71508763027889</v>
      </c>
      <c r="G385" s="316">
        <v>209806.963568</v>
      </c>
      <c r="H385" s="318">
        <f t="shared" si="25"/>
        <v>-0.559218633989587</v>
      </c>
      <c r="I385" s="319"/>
      <c r="J385" s="300">
        <v>3</v>
      </c>
      <c r="L385" s="338"/>
    </row>
    <row r="386" ht="17.25" spans="1:12">
      <c r="A386" s="300">
        <v>21301</v>
      </c>
      <c r="B386" s="326" t="s">
        <v>369</v>
      </c>
      <c r="C386" s="314">
        <v>7680.4</v>
      </c>
      <c r="D386" s="315">
        <v>7680.4</v>
      </c>
      <c r="E386" s="316">
        <v>7020</v>
      </c>
      <c r="F386" s="317">
        <f t="shared" si="23"/>
        <v>0.914014895057549</v>
      </c>
      <c r="G386" s="316">
        <v>8982.815305</v>
      </c>
      <c r="H386" s="318">
        <f t="shared" si="25"/>
        <v>-0.218507810564407</v>
      </c>
      <c r="I386" s="319"/>
      <c r="J386" s="300">
        <v>5</v>
      </c>
    </row>
    <row r="387" ht="17.25" spans="1:12">
      <c r="A387" s="300">
        <v>2130101</v>
      </c>
      <c r="B387" s="326" t="s">
        <v>348</v>
      </c>
      <c r="C387" s="321">
        <v>1177.41</v>
      </c>
      <c r="D387" s="322">
        <v>1177.41</v>
      </c>
      <c r="E387" s="323">
        <v>1219</v>
      </c>
      <c r="F387" s="324">
        <f t="shared" si="23"/>
        <v>1.03532329434946</v>
      </c>
      <c r="G387" s="323">
        <v>978.615625</v>
      </c>
      <c r="H387" s="319">
        <f t="shared" si="25"/>
        <v>0.245637172408728</v>
      </c>
      <c r="I387" s="319"/>
      <c r="J387" s="300">
        <v>7</v>
      </c>
    </row>
    <row r="388" ht="17.25" spans="1:12">
      <c r="A388" s="300">
        <v>2130102</v>
      </c>
      <c r="B388" s="326" t="s">
        <v>349</v>
      </c>
      <c r="C388" s="321">
        <v>264.19</v>
      </c>
      <c r="D388" s="322">
        <v>264.19</v>
      </c>
      <c r="E388" s="323">
        <v>179</v>
      </c>
      <c r="F388" s="324">
        <f t="shared" si="23"/>
        <v>0.677542677618381</v>
      </c>
      <c r="G388" s="323">
        <v>1663.120727</v>
      </c>
      <c r="H388" s="319">
        <f t="shared" si="25"/>
        <v>-0.892371012462284</v>
      </c>
      <c r="I388" s="319"/>
      <c r="J388" s="300">
        <v>7</v>
      </c>
    </row>
    <row r="389" ht="17.25" spans="1:12">
      <c r="A389" s="300">
        <v>2130104</v>
      </c>
      <c r="B389" s="326" t="s">
        <v>370</v>
      </c>
      <c r="C389" s="321">
        <v>1354.61</v>
      </c>
      <c r="D389" s="322">
        <v>1354.61</v>
      </c>
      <c r="E389" s="323">
        <v>1435</v>
      </c>
      <c r="F389" s="324">
        <f t="shared" si="23"/>
        <v>1.05934549427511</v>
      </c>
      <c r="G389" s="323">
        <v>1335.006934</v>
      </c>
      <c r="H389" s="319">
        <f t="shared" si="25"/>
        <v>0.0749007839984748</v>
      </c>
      <c r="I389" s="319"/>
      <c r="J389" s="300">
        <v>7</v>
      </c>
    </row>
    <row r="390" ht="17.25" spans="1:12">
      <c r="B390" s="326" t="s">
        <v>371</v>
      </c>
      <c r="C390" s="321">
        <v>356.6</v>
      </c>
      <c r="D390" s="322">
        <v>356.6</v>
      </c>
      <c r="E390" s="323">
        <v>346</v>
      </c>
      <c r="F390" s="324">
        <f t="shared" ref="F390:F453" si="26">E390/D390</f>
        <v>0.970274817722939</v>
      </c>
      <c r="G390" s="323"/>
      <c r="H390" s="319"/>
      <c r="I390" s="319"/>
    </row>
    <row r="391" ht="17.25" spans="1:12">
      <c r="B391" s="326" t="s">
        <v>372</v>
      </c>
      <c r="C391" s="321">
        <v>387.85</v>
      </c>
      <c r="D391" s="322">
        <v>387.85</v>
      </c>
      <c r="E391" s="323">
        <v>379</v>
      </c>
      <c r="F391" s="324">
        <f t="shared" si="26"/>
        <v>0.977181900219157</v>
      </c>
      <c r="G391" s="323"/>
      <c r="H391" s="319"/>
      <c r="I391" s="319"/>
    </row>
    <row r="392" ht="17.25" spans="1:12">
      <c r="A392" s="300">
        <v>2130109</v>
      </c>
      <c r="B392" s="326" t="s">
        <v>373</v>
      </c>
      <c r="C392" s="321">
        <v>51</v>
      </c>
      <c r="D392" s="322">
        <v>51</v>
      </c>
      <c r="E392" s="323">
        <v>37</v>
      </c>
      <c r="F392" s="324">
        <f t="shared" si="26"/>
        <v>0.725490196078431</v>
      </c>
      <c r="G392" s="323">
        <v>17.9774</v>
      </c>
      <c r="H392" s="319">
        <f t="shared" ref="H392:H414" si="27">E392/G392-1</f>
        <v>1.05813966424511</v>
      </c>
      <c r="I392" s="319"/>
      <c r="J392" s="300">
        <v>7</v>
      </c>
    </row>
    <row r="393" ht="17.25" spans="1:12">
      <c r="B393" s="337" t="s">
        <v>374</v>
      </c>
      <c r="C393" s="321">
        <v>70.5</v>
      </c>
      <c r="D393" s="322">
        <v>70.5</v>
      </c>
      <c r="E393" s="323">
        <v>61</v>
      </c>
      <c r="F393" s="324">
        <f t="shared" si="26"/>
        <v>0.865248226950355</v>
      </c>
      <c r="G393" s="323"/>
      <c r="H393" s="319"/>
      <c r="I393" s="319"/>
    </row>
    <row r="394" ht="34.5" spans="1:12">
      <c r="B394" s="337" t="s">
        <v>375</v>
      </c>
      <c r="C394" s="321">
        <v>5</v>
      </c>
      <c r="D394" s="322">
        <v>5</v>
      </c>
      <c r="E394" s="323">
        <v>5</v>
      </c>
      <c r="F394" s="324">
        <f t="shared" si="26"/>
        <v>1</v>
      </c>
      <c r="G394" s="323"/>
      <c r="H394" s="319"/>
      <c r="I394" s="319"/>
    </row>
    <row r="395" ht="17.25" spans="1:12">
      <c r="A395" s="300">
        <v>2130199</v>
      </c>
      <c r="B395" s="326" t="s">
        <v>376</v>
      </c>
      <c r="C395" s="321">
        <v>4013.24</v>
      </c>
      <c r="D395" s="322">
        <v>4013.24</v>
      </c>
      <c r="E395" s="323">
        <v>3359</v>
      </c>
      <c r="F395" s="324">
        <f t="shared" si="26"/>
        <v>0.836979597532169</v>
      </c>
      <c r="G395" s="323">
        <v>4988.094619</v>
      </c>
      <c r="H395" s="319">
        <f t="shared" si="27"/>
        <v>-0.326596575132049</v>
      </c>
      <c r="I395" s="319"/>
      <c r="J395" s="300">
        <v>7</v>
      </c>
    </row>
    <row r="396" ht="17.25" spans="1:12">
      <c r="A396" s="300">
        <v>21302</v>
      </c>
      <c r="B396" s="326" t="s">
        <v>377</v>
      </c>
      <c r="C396" s="314">
        <v>3991.07</v>
      </c>
      <c r="D396" s="315">
        <v>3991.07</v>
      </c>
      <c r="E396" s="316">
        <v>6551</v>
      </c>
      <c r="F396" s="317">
        <f t="shared" si="26"/>
        <v>1.64141445777699</v>
      </c>
      <c r="G396" s="316">
        <v>3439.144983</v>
      </c>
      <c r="H396" s="318">
        <f t="shared" si="27"/>
        <v>0.904833914354346</v>
      </c>
      <c r="I396" s="319"/>
      <c r="J396" s="300">
        <v>5</v>
      </c>
    </row>
    <row r="397" ht="17.25" spans="1:12">
      <c r="A397" s="300">
        <v>2130201</v>
      </c>
      <c r="B397" s="326" t="s">
        <v>348</v>
      </c>
      <c r="C397" s="321">
        <v>847.24</v>
      </c>
      <c r="D397" s="322">
        <v>847.24</v>
      </c>
      <c r="E397" s="323">
        <v>905</v>
      </c>
      <c r="F397" s="324">
        <f t="shared" si="26"/>
        <v>1.06817430716208</v>
      </c>
      <c r="G397" s="323">
        <v>809.960287</v>
      </c>
      <c r="H397" s="319">
        <f t="shared" si="27"/>
        <v>0.117338731942051</v>
      </c>
      <c r="I397" s="319"/>
      <c r="J397" s="300">
        <v>7</v>
      </c>
    </row>
    <row r="398" ht="17.25" spans="1:12">
      <c r="A398" s="300">
        <v>2130205</v>
      </c>
      <c r="B398" s="326" t="s">
        <v>378</v>
      </c>
      <c r="C398" s="321">
        <v>0</v>
      </c>
      <c r="D398" s="322">
        <v>0</v>
      </c>
      <c r="E398" s="322">
        <v>0</v>
      </c>
      <c r="F398" s="324"/>
      <c r="G398" s="323">
        <v>81.3552</v>
      </c>
      <c r="H398" s="319">
        <f t="shared" si="27"/>
        <v>-1</v>
      </c>
      <c r="I398" s="319"/>
      <c r="J398" s="300">
        <v>7</v>
      </c>
    </row>
    <row r="399" ht="17.25" spans="1:12">
      <c r="A399" s="300">
        <v>2130206</v>
      </c>
      <c r="B399" s="326" t="s">
        <v>379</v>
      </c>
      <c r="C399" s="321">
        <v>0</v>
      </c>
      <c r="D399" s="322">
        <v>0</v>
      </c>
      <c r="E399" s="322">
        <v>0</v>
      </c>
      <c r="F399" s="324"/>
      <c r="G399" s="323">
        <v>106.884834</v>
      </c>
      <c r="H399" s="319">
        <f t="shared" si="27"/>
        <v>-1</v>
      </c>
      <c r="I399" s="319"/>
      <c r="J399" s="300">
        <v>7</v>
      </c>
    </row>
    <row r="400" ht="17.25" spans="1:12">
      <c r="A400" s="300">
        <v>2130209</v>
      </c>
      <c r="B400" s="326" t="s">
        <v>380</v>
      </c>
      <c r="C400" s="321">
        <v>0</v>
      </c>
      <c r="D400" s="322">
        <v>0</v>
      </c>
      <c r="E400" s="322">
        <v>0</v>
      </c>
      <c r="F400" s="324"/>
      <c r="G400" s="323">
        <v>207.861906</v>
      </c>
      <c r="H400" s="319">
        <f t="shared" si="27"/>
        <v>-1</v>
      </c>
      <c r="I400" s="319"/>
      <c r="J400" s="300">
        <v>7</v>
      </c>
    </row>
    <row r="401" ht="17.25" spans="1:10">
      <c r="A401" s="300">
        <v>2130211</v>
      </c>
      <c r="B401" s="326" t="s">
        <v>381</v>
      </c>
      <c r="C401" s="321">
        <v>45</v>
      </c>
      <c r="D401" s="322">
        <v>45</v>
      </c>
      <c r="E401" s="323">
        <v>5</v>
      </c>
      <c r="F401" s="324">
        <f t="shared" si="26"/>
        <v>0.111111111111111</v>
      </c>
      <c r="G401" s="323">
        <v>41.6926</v>
      </c>
      <c r="H401" s="319">
        <f t="shared" si="27"/>
        <v>-0.880074641543104</v>
      </c>
      <c r="I401" s="319"/>
      <c r="J401" s="300">
        <v>7</v>
      </c>
    </row>
    <row r="402" ht="17.25" spans="1:10">
      <c r="A402" s="300">
        <v>2130213</v>
      </c>
      <c r="B402" s="326" t="s">
        <v>382</v>
      </c>
      <c r="C402" s="321">
        <v>224</v>
      </c>
      <c r="D402" s="322">
        <v>224</v>
      </c>
      <c r="E402" s="323">
        <v>193</v>
      </c>
      <c r="F402" s="324">
        <f t="shared" si="26"/>
        <v>0.861607142857143</v>
      </c>
      <c r="G402" s="323">
        <v>208.739381</v>
      </c>
      <c r="H402" s="319">
        <f t="shared" si="27"/>
        <v>-0.0754020679978926</v>
      </c>
      <c r="I402" s="319"/>
      <c r="J402" s="300">
        <v>7</v>
      </c>
    </row>
    <row r="403" ht="17.25" spans="1:10">
      <c r="A403" s="300">
        <v>2130216</v>
      </c>
      <c r="B403" s="326" t="s">
        <v>383</v>
      </c>
      <c r="C403" s="321">
        <v>78</v>
      </c>
      <c r="D403" s="322">
        <v>78</v>
      </c>
      <c r="E403" s="323">
        <v>64</v>
      </c>
      <c r="F403" s="324">
        <f t="shared" si="26"/>
        <v>0.82051282051282</v>
      </c>
      <c r="G403" s="323">
        <v>42.736411</v>
      </c>
      <c r="H403" s="319">
        <f t="shared" si="27"/>
        <v>0.497552052276921</v>
      </c>
      <c r="I403" s="319"/>
      <c r="J403" s="300">
        <v>7</v>
      </c>
    </row>
    <row r="404" ht="17.25" spans="1:10">
      <c r="A404" s="300">
        <v>2130234</v>
      </c>
      <c r="B404" s="326" t="s">
        <v>384</v>
      </c>
      <c r="C404" s="321">
        <v>533.4</v>
      </c>
      <c r="D404" s="322">
        <v>533.4</v>
      </c>
      <c r="E404" s="323">
        <v>439</v>
      </c>
      <c r="F404" s="324">
        <f t="shared" si="26"/>
        <v>0.823022122234721</v>
      </c>
      <c r="G404" s="323">
        <v>675.055515</v>
      </c>
      <c r="H404" s="319">
        <f t="shared" si="27"/>
        <v>-0.349683114580584</v>
      </c>
      <c r="I404" s="319"/>
      <c r="J404" s="300">
        <v>7</v>
      </c>
    </row>
    <row r="405" ht="17.25" spans="1:10">
      <c r="A405" s="300">
        <v>2130299</v>
      </c>
      <c r="B405" s="326" t="s">
        <v>385</v>
      </c>
      <c r="C405" s="321">
        <v>2263.43</v>
      </c>
      <c r="D405" s="322">
        <v>2263.43</v>
      </c>
      <c r="E405" s="323">
        <v>4945</v>
      </c>
      <c r="F405" s="324">
        <f t="shared" si="26"/>
        <v>2.18473732344274</v>
      </c>
      <c r="G405" s="323">
        <v>1264.858849</v>
      </c>
      <c r="H405" s="319">
        <f t="shared" si="27"/>
        <v>2.90952714123756</v>
      </c>
      <c r="I405" s="319"/>
      <c r="J405" s="300">
        <v>7</v>
      </c>
    </row>
    <row r="406" ht="17.25" spans="1:10">
      <c r="A406" s="300">
        <v>21303</v>
      </c>
      <c r="B406" s="326" t="s">
        <v>386</v>
      </c>
      <c r="C406" s="314">
        <v>33049.54</v>
      </c>
      <c r="D406" s="315">
        <v>33049.54</v>
      </c>
      <c r="E406" s="316">
        <v>64234</v>
      </c>
      <c r="F406" s="317">
        <f t="shared" si="26"/>
        <v>1.94356714193299</v>
      </c>
      <c r="G406" s="316">
        <v>123562.076722</v>
      </c>
      <c r="H406" s="318">
        <f t="shared" si="27"/>
        <v>-0.480147940985818</v>
      </c>
      <c r="I406" s="319"/>
      <c r="J406" s="300">
        <v>5</v>
      </c>
    </row>
    <row r="407" ht="17.25" spans="1:10">
      <c r="A407" s="300">
        <v>2130304</v>
      </c>
      <c r="B407" s="326" t="s">
        <v>387</v>
      </c>
      <c r="C407" s="321">
        <v>2135.47</v>
      </c>
      <c r="D407" s="322">
        <v>2135.47</v>
      </c>
      <c r="E407" s="323">
        <v>2210</v>
      </c>
      <c r="F407" s="324">
        <f t="shared" si="26"/>
        <v>1.03490098198523</v>
      </c>
      <c r="G407" s="323">
        <v>3802.11424</v>
      </c>
      <c r="H407" s="319">
        <f t="shared" si="27"/>
        <v>-0.418744450982094</v>
      </c>
      <c r="I407" s="319"/>
      <c r="J407" s="300">
        <v>7</v>
      </c>
    </row>
    <row r="408" s="299" customFormat="1" ht="51" customHeight="1" spans="1:10">
      <c r="A408" s="299">
        <v>2130305</v>
      </c>
      <c r="B408" s="336" t="s">
        <v>388</v>
      </c>
      <c r="C408" s="321">
        <v>226</v>
      </c>
      <c r="D408" s="322">
        <v>226</v>
      </c>
      <c r="E408" s="322">
        <v>32910</v>
      </c>
      <c r="F408" s="329">
        <f t="shared" si="26"/>
        <v>145.619469026549</v>
      </c>
      <c r="G408" s="322">
        <v>87605.451816</v>
      </c>
      <c r="H408" s="330">
        <f t="shared" si="27"/>
        <v>-0.624338447918496</v>
      </c>
      <c r="I408" s="330" t="s">
        <v>389</v>
      </c>
      <c r="J408" s="299">
        <v>7</v>
      </c>
    </row>
    <row r="409" s="299" customFormat="1" ht="52" customHeight="1" spans="1:10">
      <c r="A409" s="299">
        <v>2130306</v>
      </c>
      <c r="B409" s="336" t="s">
        <v>390</v>
      </c>
      <c r="C409" s="321">
        <v>11645.41</v>
      </c>
      <c r="D409" s="322">
        <v>11645.41</v>
      </c>
      <c r="E409" s="322">
        <v>10316</v>
      </c>
      <c r="F409" s="329">
        <f t="shared" si="26"/>
        <v>0.885842576603142</v>
      </c>
      <c r="G409" s="322">
        <v>16898.644141</v>
      </c>
      <c r="H409" s="330">
        <f t="shared" si="27"/>
        <v>-0.389536822367245</v>
      </c>
      <c r="I409" s="330" t="s">
        <v>389</v>
      </c>
      <c r="J409" s="299">
        <v>7</v>
      </c>
    </row>
    <row r="410" ht="17.25" spans="1:10">
      <c r="A410" s="300">
        <v>2130310</v>
      </c>
      <c r="B410" s="326" t="s">
        <v>391</v>
      </c>
      <c r="C410" s="321">
        <v>228</v>
      </c>
      <c r="D410" s="322">
        <v>228</v>
      </c>
      <c r="E410" s="323">
        <v>155</v>
      </c>
      <c r="F410" s="324">
        <f t="shared" si="26"/>
        <v>0.679824561403509</v>
      </c>
      <c r="G410" s="323">
        <v>192</v>
      </c>
      <c r="H410" s="319">
        <f t="shared" si="27"/>
        <v>-0.192708333333333</v>
      </c>
      <c r="I410" s="319"/>
      <c r="J410" s="300">
        <v>7</v>
      </c>
    </row>
    <row r="411" ht="17.25" spans="1:10">
      <c r="A411" s="300">
        <v>2130311</v>
      </c>
      <c r="B411" s="326" t="s">
        <v>392</v>
      </c>
      <c r="C411" s="321">
        <v>4420.1</v>
      </c>
      <c r="D411" s="322">
        <v>4420.1</v>
      </c>
      <c r="E411" s="323">
        <v>4507</v>
      </c>
      <c r="F411" s="324">
        <f t="shared" si="26"/>
        <v>1.01966018868351</v>
      </c>
      <c r="G411" s="323">
        <v>550.827398</v>
      </c>
      <c r="H411" s="319">
        <f t="shared" si="27"/>
        <v>7.1822364253566</v>
      </c>
      <c r="I411" s="319"/>
      <c r="J411" s="300">
        <v>7</v>
      </c>
    </row>
    <row r="412" ht="17.25" spans="1:10">
      <c r="A412" s="300">
        <v>2130314</v>
      </c>
      <c r="B412" s="326" t="s">
        <v>393</v>
      </c>
      <c r="C412" s="321">
        <v>6724.13</v>
      </c>
      <c r="D412" s="322">
        <v>6724.13</v>
      </c>
      <c r="E412" s="323">
        <v>5151</v>
      </c>
      <c r="F412" s="324">
        <f t="shared" si="26"/>
        <v>0.766047057388837</v>
      </c>
      <c r="G412" s="323">
        <v>5444.245149</v>
      </c>
      <c r="H412" s="319">
        <f t="shared" si="27"/>
        <v>-0.0538633255803816</v>
      </c>
      <c r="I412" s="319"/>
      <c r="J412" s="300">
        <v>7</v>
      </c>
    </row>
    <row r="413" ht="17.25" spans="1:10">
      <c r="A413" s="300">
        <v>2130399</v>
      </c>
      <c r="B413" s="326" t="s">
        <v>394</v>
      </c>
      <c r="C413" s="321">
        <v>7670.43</v>
      </c>
      <c r="D413" s="322">
        <v>7670.43</v>
      </c>
      <c r="E413" s="323">
        <v>8985</v>
      </c>
      <c r="F413" s="324">
        <f t="shared" si="26"/>
        <v>1.17138152619866</v>
      </c>
      <c r="G413" s="323">
        <v>9068.793978</v>
      </c>
      <c r="H413" s="319">
        <f t="shared" si="27"/>
        <v>-0.00923981493054926</v>
      </c>
      <c r="I413" s="319"/>
      <c r="J413" s="300">
        <v>7</v>
      </c>
    </row>
    <row r="414" ht="17.25" spans="1:10">
      <c r="A414" s="300">
        <v>21305</v>
      </c>
      <c r="B414" s="326" t="s">
        <v>395</v>
      </c>
      <c r="C414" s="314">
        <v>5050</v>
      </c>
      <c r="D414" s="315">
        <v>5050</v>
      </c>
      <c r="E414" s="316">
        <v>11641</v>
      </c>
      <c r="F414" s="317">
        <f t="shared" si="26"/>
        <v>2.30514851485148</v>
      </c>
      <c r="G414" s="316">
        <v>69293</v>
      </c>
      <c r="H414" s="318">
        <f t="shared" si="27"/>
        <v>-0.832003232649763</v>
      </c>
      <c r="I414" s="319"/>
      <c r="J414" s="300">
        <v>5</v>
      </c>
    </row>
    <row r="415" s="299" customFormat="1" ht="68" customHeight="1" spans="1:10">
      <c r="A415" s="299">
        <v>2130505</v>
      </c>
      <c r="B415" s="336" t="s">
        <v>396</v>
      </c>
      <c r="C415" s="321">
        <v>0</v>
      </c>
      <c r="D415" s="322">
        <v>0</v>
      </c>
      <c r="E415" s="322">
        <v>0</v>
      </c>
      <c r="F415" s="329"/>
      <c r="G415" s="322">
        <v>50000</v>
      </c>
      <c r="H415" s="330"/>
      <c r="I415" s="330" t="s">
        <v>397</v>
      </c>
      <c r="J415" s="299">
        <v>7</v>
      </c>
    </row>
    <row r="416" ht="17.25" spans="1:10">
      <c r="A416" s="300">
        <v>2130599</v>
      </c>
      <c r="B416" s="326" t="s">
        <v>398</v>
      </c>
      <c r="C416" s="321">
        <v>5050</v>
      </c>
      <c r="D416" s="322">
        <v>5050</v>
      </c>
      <c r="E416" s="323">
        <v>11641</v>
      </c>
      <c r="F416" s="324">
        <f t="shared" si="26"/>
        <v>2.30514851485148</v>
      </c>
      <c r="G416" s="323">
        <v>19293</v>
      </c>
      <c r="H416" s="319">
        <f t="shared" ref="H416:H424" si="28">E416/G416-1</f>
        <v>-0.39662053594568</v>
      </c>
      <c r="I416" s="319"/>
      <c r="J416" s="327">
        <v>7</v>
      </c>
    </row>
    <row r="417" ht="17.25" spans="1:12">
      <c r="A417" s="300">
        <v>21306</v>
      </c>
      <c r="B417" s="326" t="s">
        <v>399</v>
      </c>
      <c r="C417" s="314">
        <v>1000</v>
      </c>
      <c r="D417" s="315">
        <v>1000</v>
      </c>
      <c r="E417" s="316">
        <v>0</v>
      </c>
      <c r="F417" s="317">
        <f t="shared" si="26"/>
        <v>0</v>
      </c>
      <c r="G417" s="316">
        <v>767.05</v>
      </c>
      <c r="H417" s="318">
        <f t="shared" si="28"/>
        <v>-1</v>
      </c>
      <c r="I417" s="319"/>
      <c r="J417" s="300">
        <v>5</v>
      </c>
    </row>
    <row r="418" ht="17.25" spans="1:12">
      <c r="A418" s="300">
        <v>2130699</v>
      </c>
      <c r="B418" s="326" t="s">
        <v>400</v>
      </c>
      <c r="C418" s="321">
        <v>1000</v>
      </c>
      <c r="D418" s="322">
        <v>1000</v>
      </c>
      <c r="E418" s="323">
        <v>0</v>
      </c>
      <c r="F418" s="324">
        <f t="shared" si="26"/>
        <v>0</v>
      </c>
      <c r="G418" s="323">
        <v>767.05</v>
      </c>
      <c r="H418" s="319">
        <f t="shared" si="28"/>
        <v>-1</v>
      </c>
      <c r="I418" s="319"/>
      <c r="J418" s="300">
        <v>7</v>
      </c>
    </row>
    <row r="419" ht="17.25" spans="1:12">
      <c r="A419" s="300">
        <v>21399</v>
      </c>
      <c r="B419" s="326" t="s">
        <v>401</v>
      </c>
      <c r="C419" s="314">
        <v>3149.85</v>
      </c>
      <c r="D419" s="315">
        <v>3149.85</v>
      </c>
      <c r="E419" s="316">
        <v>3033</v>
      </c>
      <c r="F419" s="317">
        <f t="shared" si="26"/>
        <v>0.962902995380732</v>
      </c>
      <c r="G419" s="316">
        <v>3762.876558</v>
      </c>
      <c r="H419" s="318">
        <f t="shared" si="28"/>
        <v>-0.193967712400307</v>
      </c>
      <c r="I419" s="319"/>
      <c r="J419" s="300">
        <v>5</v>
      </c>
    </row>
    <row r="420" ht="17.25" spans="1:12">
      <c r="A420" s="300">
        <v>2139999</v>
      </c>
      <c r="B420" s="326" t="s">
        <v>402</v>
      </c>
      <c r="C420" s="321">
        <v>3149.85</v>
      </c>
      <c r="D420" s="322">
        <v>3149.85</v>
      </c>
      <c r="E420" s="323">
        <v>3033</v>
      </c>
      <c r="F420" s="324">
        <f t="shared" si="26"/>
        <v>0.962902995380732</v>
      </c>
      <c r="G420" s="323">
        <v>3762.876558</v>
      </c>
      <c r="H420" s="319">
        <f t="shared" si="28"/>
        <v>-0.193967712400307</v>
      </c>
      <c r="I420" s="319"/>
      <c r="J420" s="300">
        <v>7</v>
      </c>
    </row>
    <row r="421" ht="17.25" spans="1:12">
      <c r="A421" s="300">
        <v>214</v>
      </c>
      <c r="B421" s="313" t="s">
        <v>403</v>
      </c>
      <c r="C421" s="314">
        <v>678.99</v>
      </c>
      <c r="D421" s="315">
        <v>678.99</v>
      </c>
      <c r="E421" s="316">
        <v>13361</v>
      </c>
      <c r="F421" s="317">
        <f t="shared" si="26"/>
        <v>19.6777566679922</v>
      </c>
      <c r="G421" s="316">
        <v>71551.663543</v>
      </c>
      <c r="H421" s="318">
        <f t="shared" si="28"/>
        <v>-0.813267793669528</v>
      </c>
      <c r="I421" s="319"/>
      <c r="J421" s="300">
        <v>3</v>
      </c>
      <c r="L421" s="339"/>
    </row>
    <row r="422" ht="17.25" spans="1:12">
      <c r="A422" s="300">
        <v>21401</v>
      </c>
      <c r="B422" s="326" t="s">
        <v>404</v>
      </c>
      <c r="C422" s="314">
        <v>678.99</v>
      </c>
      <c r="D422" s="315">
        <v>678.99</v>
      </c>
      <c r="E422" s="316">
        <v>13361</v>
      </c>
      <c r="F422" s="317">
        <f t="shared" si="26"/>
        <v>19.6777566679922</v>
      </c>
      <c r="G422" s="316">
        <v>71551.663543</v>
      </c>
      <c r="H422" s="318">
        <f t="shared" si="28"/>
        <v>-0.813267793669528</v>
      </c>
      <c r="I422" s="319"/>
      <c r="J422" s="300">
        <v>5</v>
      </c>
    </row>
    <row r="423" ht="17.25" spans="1:12">
      <c r="A423" s="300">
        <v>2140101</v>
      </c>
      <c r="B423" s="326" t="s">
        <v>348</v>
      </c>
      <c r="C423" s="321">
        <v>335.34</v>
      </c>
      <c r="D423" s="322">
        <v>335.34</v>
      </c>
      <c r="E423" s="323">
        <v>255</v>
      </c>
      <c r="F423" s="324">
        <f t="shared" si="26"/>
        <v>0.760422258006799</v>
      </c>
      <c r="G423" s="323">
        <v>213.9</v>
      </c>
      <c r="H423" s="319">
        <f t="shared" si="28"/>
        <v>0.192145862552595</v>
      </c>
      <c r="I423" s="319"/>
      <c r="J423" s="300">
        <v>7</v>
      </c>
    </row>
    <row r="424" ht="17.25" spans="1:12">
      <c r="A424" s="300">
        <v>2140102</v>
      </c>
      <c r="B424" s="326" t="s">
        <v>349</v>
      </c>
      <c r="C424" s="321">
        <v>343.65</v>
      </c>
      <c r="D424" s="322">
        <v>343.65</v>
      </c>
      <c r="E424" s="323">
        <v>378</v>
      </c>
      <c r="F424" s="324">
        <f t="shared" si="26"/>
        <v>1.09995635093845</v>
      </c>
      <c r="G424" s="323">
        <v>153.322553</v>
      </c>
      <c r="H424" s="319">
        <f t="shared" si="28"/>
        <v>1.4653907243509</v>
      </c>
      <c r="I424" s="319"/>
      <c r="J424" s="300">
        <v>7</v>
      </c>
    </row>
    <row r="425" s="299" customFormat="1" ht="39.75" customHeight="1" spans="1:12">
      <c r="A425" s="299">
        <v>2140104</v>
      </c>
      <c r="B425" s="336" t="s">
        <v>405</v>
      </c>
      <c r="C425" s="321">
        <v>0</v>
      </c>
      <c r="D425" s="322">
        <v>0</v>
      </c>
      <c r="E425" s="322">
        <v>12728</v>
      </c>
      <c r="F425" s="329"/>
      <c r="G425" s="322">
        <v>70896.68759</v>
      </c>
      <c r="H425" s="330"/>
      <c r="I425" s="330" t="s">
        <v>406</v>
      </c>
      <c r="J425" s="299">
        <v>7</v>
      </c>
    </row>
    <row r="426" ht="17.25" spans="1:12">
      <c r="A426" s="300">
        <v>2140106</v>
      </c>
      <c r="B426" s="326" t="s">
        <v>407</v>
      </c>
      <c r="C426" s="321">
        <v>0</v>
      </c>
      <c r="D426" s="322">
        <v>0</v>
      </c>
      <c r="E426" s="323">
        <v>0</v>
      </c>
      <c r="F426" s="324"/>
      <c r="G426" s="323">
        <v>288</v>
      </c>
      <c r="H426" s="319"/>
      <c r="I426" s="319"/>
      <c r="J426" s="300">
        <v>7</v>
      </c>
    </row>
    <row r="427" ht="33" spans="1:12">
      <c r="A427" s="300">
        <v>215</v>
      </c>
      <c r="B427" s="313" t="s">
        <v>408</v>
      </c>
      <c r="C427" s="314">
        <v>57248.93</v>
      </c>
      <c r="D427" s="315">
        <v>57248.93</v>
      </c>
      <c r="E427" s="316">
        <v>55343</v>
      </c>
      <c r="F427" s="317">
        <f t="shared" si="26"/>
        <v>0.966708024062633</v>
      </c>
      <c r="G427" s="316">
        <v>4765.270258</v>
      </c>
      <c r="H427" s="318">
        <f t="shared" ref="H427:H432" si="29">E427/G427-1</f>
        <v>10.6138218828385</v>
      </c>
      <c r="I427" s="319"/>
      <c r="J427" s="300">
        <v>3</v>
      </c>
    </row>
    <row r="428" ht="17.25" spans="1:12">
      <c r="A428" s="300">
        <v>21502</v>
      </c>
      <c r="B428" s="326" t="s">
        <v>409</v>
      </c>
      <c r="C428" s="314">
        <v>0</v>
      </c>
      <c r="D428" s="315">
        <v>0</v>
      </c>
      <c r="E428" s="316">
        <v>100</v>
      </c>
      <c r="F428" s="317"/>
      <c r="G428" s="316">
        <v>150</v>
      </c>
      <c r="H428" s="318"/>
      <c r="I428" s="319"/>
      <c r="J428" s="300">
        <v>5</v>
      </c>
    </row>
    <row r="429" ht="17.25" spans="1:12">
      <c r="A429" s="300">
        <v>2150299</v>
      </c>
      <c r="B429" s="326" t="s">
        <v>410</v>
      </c>
      <c r="C429" s="321">
        <v>0</v>
      </c>
      <c r="D429" s="322">
        <v>0</v>
      </c>
      <c r="E429" s="323">
        <v>100</v>
      </c>
      <c r="F429" s="324"/>
      <c r="G429" s="323">
        <v>150</v>
      </c>
      <c r="H429" s="319"/>
      <c r="I429" s="319"/>
      <c r="J429" s="300">
        <v>7</v>
      </c>
    </row>
    <row r="430" ht="17.25" spans="1:12">
      <c r="A430" s="300">
        <v>21506</v>
      </c>
      <c r="B430" s="326" t="s">
        <v>411</v>
      </c>
      <c r="C430" s="314">
        <v>55516</v>
      </c>
      <c r="D430" s="315">
        <v>55516</v>
      </c>
      <c r="E430" s="316">
        <v>51291</v>
      </c>
      <c r="F430" s="317">
        <f t="shared" si="26"/>
        <v>0.923895813819439</v>
      </c>
      <c r="G430" s="316">
        <v>3386.7805</v>
      </c>
      <c r="H430" s="318">
        <f t="shared" si="29"/>
        <v>14.1444712758917</v>
      </c>
      <c r="I430" s="319"/>
      <c r="J430" s="300">
        <v>5</v>
      </c>
    </row>
    <row r="431" ht="17.25" spans="1:12">
      <c r="A431" s="300">
        <v>2150601</v>
      </c>
      <c r="B431" s="326" t="s">
        <v>348</v>
      </c>
      <c r="C431" s="321">
        <v>1571.32</v>
      </c>
      <c r="D431" s="322">
        <v>1571.32</v>
      </c>
      <c r="E431" s="323">
        <v>1740</v>
      </c>
      <c r="F431" s="324">
        <f t="shared" si="26"/>
        <v>1.10734923503806</v>
      </c>
      <c r="G431" s="323">
        <v>1516.02103</v>
      </c>
      <c r="H431" s="319">
        <f t="shared" si="29"/>
        <v>0.147741334432544</v>
      </c>
      <c r="I431" s="319"/>
      <c r="J431" s="300">
        <v>7</v>
      </c>
    </row>
    <row r="432" ht="17.25" spans="1:12">
      <c r="A432" s="300">
        <v>2150602</v>
      </c>
      <c r="B432" s="326" t="s">
        <v>349</v>
      </c>
      <c r="C432" s="321">
        <v>236.66</v>
      </c>
      <c r="D432" s="322">
        <v>236.66</v>
      </c>
      <c r="E432" s="323">
        <v>231</v>
      </c>
      <c r="F432" s="324">
        <f t="shared" si="26"/>
        <v>0.976083833347418</v>
      </c>
      <c r="G432" s="323">
        <v>124.608708</v>
      </c>
      <c r="H432" s="319">
        <f t="shared" si="29"/>
        <v>0.853803026350293</v>
      </c>
      <c r="I432" s="319"/>
      <c r="J432" s="300">
        <v>7</v>
      </c>
    </row>
    <row r="433" ht="17.25" spans="1:10">
      <c r="B433" s="337" t="s">
        <v>412</v>
      </c>
      <c r="C433" s="321">
        <v>17991.02</v>
      </c>
      <c r="D433" s="322">
        <v>17991.02</v>
      </c>
      <c r="E433" s="323">
        <v>15986</v>
      </c>
      <c r="F433" s="324">
        <f t="shared" si="26"/>
        <v>0.888554401028958</v>
      </c>
      <c r="G433" s="323"/>
      <c r="H433" s="319"/>
      <c r="I433" s="319"/>
    </row>
    <row r="434" ht="17.25" spans="1:10">
      <c r="B434" s="337" t="s">
        <v>413</v>
      </c>
      <c r="C434" s="321">
        <v>171</v>
      </c>
      <c r="D434" s="322">
        <v>171</v>
      </c>
      <c r="E434" s="323">
        <v>168</v>
      </c>
      <c r="F434" s="324">
        <f t="shared" si="26"/>
        <v>0.982456140350877</v>
      </c>
      <c r="G434" s="323"/>
      <c r="H434" s="319"/>
      <c r="I434" s="319"/>
    </row>
    <row r="435" ht="17.25" spans="1:10">
      <c r="A435" s="300">
        <v>2150699</v>
      </c>
      <c r="B435" s="326" t="s">
        <v>414</v>
      </c>
      <c r="C435" s="321">
        <v>35546</v>
      </c>
      <c r="D435" s="322">
        <v>35546</v>
      </c>
      <c r="E435" s="323">
        <v>33166</v>
      </c>
      <c r="F435" s="324">
        <f t="shared" si="26"/>
        <v>0.93304450571091</v>
      </c>
      <c r="G435" s="323">
        <v>1746.150762</v>
      </c>
      <c r="H435" s="319">
        <f t="shared" ref="H435:H446" si="30">E435/G435-1</f>
        <v>17.9937780412571</v>
      </c>
      <c r="I435" s="319"/>
      <c r="J435" s="300">
        <v>7</v>
      </c>
    </row>
    <row r="436" ht="17.25" spans="1:10">
      <c r="A436" s="300">
        <v>21507</v>
      </c>
      <c r="B436" s="326" t="s">
        <v>415</v>
      </c>
      <c r="C436" s="314">
        <v>1717.93</v>
      </c>
      <c r="D436" s="315">
        <v>1717.93</v>
      </c>
      <c r="E436" s="316">
        <v>1818</v>
      </c>
      <c r="F436" s="317">
        <f t="shared" si="26"/>
        <v>1.05825033616038</v>
      </c>
      <c r="G436" s="316">
        <v>1218.888258</v>
      </c>
      <c r="H436" s="318">
        <f t="shared" si="30"/>
        <v>0.491523105639762</v>
      </c>
      <c r="I436" s="319"/>
      <c r="J436" s="300">
        <v>5</v>
      </c>
    </row>
    <row r="437" ht="17.25" spans="1:10">
      <c r="A437" s="300">
        <v>2150799</v>
      </c>
      <c r="B437" s="326" t="s">
        <v>416</v>
      </c>
      <c r="C437" s="321">
        <v>1717.93</v>
      </c>
      <c r="D437" s="322">
        <v>1717.93</v>
      </c>
      <c r="E437" s="323">
        <v>1818</v>
      </c>
      <c r="F437" s="324">
        <f t="shared" si="26"/>
        <v>1.05825033616038</v>
      </c>
      <c r="G437" s="323">
        <v>1218.888258</v>
      </c>
      <c r="H437" s="319">
        <f t="shared" si="30"/>
        <v>0.491523105639762</v>
      </c>
      <c r="I437" s="319"/>
      <c r="J437" s="300">
        <v>7</v>
      </c>
    </row>
    <row r="438" ht="33" spans="1:10">
      <c r="A438" s="300">
        <v>21599</v>
      </c>
      <c r="B438" s="326" t="s">
        <v>417</v>
      </c>
      <c r="C438" s="314">
        <v>15</v>
      </c>
      <c r="D438" s="315">
        <v>15</v>
      </c>
      <c r="E438" s="316">
        <v>2134</v>
      </c>
      <c r="F438" s="317">
        <f t="shared" si="26"/>
        <v>142.266666666667</v>
      </c>
      <c r="G438" s="316">
        <v>10</v>
      </c>
      <c r="H438" s="318">
        <f t="shared" si="30"/>
        <v>212.4</v>
      </c>
      <c r="I438" s="319"/>
      <c r="J438" s="300">
        <v>5</v>
      </c>
    </row>
    <row r="439" ht="33" spans="1:10">
      <c r="A439" s="300">
        <v>2159999</v>
      </c>
      <c r="B439" s="326" t="s">
        <v>418</v>
      </c>
      <c r="C439" s="321">
        <v>15</v>
      </c>
      <c r="D439" s="322">
        <v>15</v>
      </c>
      <c r="E439" s="323">
        <v>2134</v>
      </c>
      <c r="F439" s="324">
        <f t="shared" si="26"/>
        <v>142.266666666667</v>
      </c>
      <c r="G439" s="323">
        <v>10</v>
      </c>
      <c r="H439" s="319">
        <f t="shared" si="30"/>
        <v>212.4</v>
      </c>
      <c r="I439" s="319"/>
      <c r="J439" s="300">
        <v>7</v>
      </c>
    </row>
    <row r="440" ht="17.25" spans="1:10">
      <c r="A440" s="300">
        <v>216</v>
      </c>
      <c r="B440" s="313" t="s">
        <v>419</v>
      </c>
      <c r="C440" s="314">
        <v>306.61</v>
      </c>
      <c r="D440" s="315">
        <v>306.61</v>
      </c>
      <c r="E440" s="316">
        <v>307</v>
      </c>
      <c r="F440" s="317">
        <f t="shared" si="26"/>
        <v>1.00127197416914</v>
      </c>
      <c r="G440" s="316">
        <v>367.8978</v>
      </c>
      <c r="H440" s="318">
        <f t="shared" si="30"/>
        <v>-0.165529122489996</v>
      </c>
      <c r="I440" s="319"/>
      <c r="J440" s="300">
        <v>3</v>
      </c>
    </row>
    <row r="441" ht="17.25" spans="1:10">
      <c r="A441" s="300">
        <v>21602</v>
      </c>
      <c r="B441" s="326" t="s">
        <v>420</v>
      </c>
      <c r="C441" s="314">
        <v>78.61</v>
      </c>
      <c r="D441" s="315">
        <v>78.61</v>
      </c>
      <c r="E441" s="316">
        <v>79</v>
      </c>
      <c r="F441" s="317">
        <f t="shared" si="26"/>
        <v>1.00496120086503</v>
      </c>
      <c r="G441" s="316">
        <v>100.6837</v>
      </c>
      <c r="H441" s="318">
        <f t="shared" si="30"/>
        <v>-0.215364552554187</v>
      </c>
      <c r="I441" s="319"/>
      <c r="J441" s="300">
        <v>5</v>
      </c>
    </row>
    <row r="442" ht="17.25" spans="1:10">
      <c r="A442" s="300">
        <v>2160250</v>
      </c>
      <c r="B442" s="326" t="s">
        <v>370</v>
      </c>
      <c r="C442" s="321">
        <v>78.61</v>
      </c>
      <c r="D442" s="322">
        <v>78.61</v>
      </c>
      <c r="E442" s="323">
        <v>79</v>
      </c>
      <c r="F442" s="324">
        <f t="shared" si="26"/>
        <v>1.00496120086503</v>
      </c>
      <c r="G442" s="323">
        <v>100.6837</v>
      </c>
      <c r="H442" s="319">
        <f t="shared" si="30"/>
        <v>-0.215364552554187</v>
      </c>
      <c r="I442" s="319"/>
      <c r="J442" s="300">
        <v>7</v>
      </c>
    </row>
    <row r="443" ht="33" spans="1:10">
      <c r="A443" s="300">
        <v>21605</v>
      </c>
      <c r="B443" s="326" t="s">
        <v>421</v>
      </c>
      <c r="C443" s="314">
        <v>228</v>
      </c>
      <c r="D443" s="315">
        <v>228</v>
      </c>
      <c r="E443" s="316">
        <v>228</v>
      </c>
      <c r="F443" s="317">
        <f t="shared" si="26"/>
        <v>1</v>
      </c>
      <c r="G443" s="316">
        <v>242.8141</v>
      </c>
      <c r="H443" s="318">
        <f t="shared" si="30"/>
        <v>-0.0610100484279948</v>
      </c>
      <c r="I443" s="319"/>
      <c r="J443" s="300">
        <v>5</v>
      </c>
    </row>
    <row r="444" ht="17.25" spans="1:10">
      <c r="A444" s="300">
        <v>2160505</v>
      </c>
      <c r="B444" s="326" t="s">
        <v>422</v>
      </c>
      <c r="C444" s="321">
        <v>228</v>
      </c>
      <c r="D444" s="322">
        <v>228</v>
      </c>
      <c r="E444" s="323">
        <v>228</v>
      </c>
      <c r="F444" s="324">
        <f t="shared" si="26"/>
        <v>1</v>
      </c>
      <c r="G444" s="323">
        <v>242.8141</v>
      </c>
      <c r="H444" s="319">
        <f t="shared" si="30"/>
        <v>-0.0610100484279948</v>
      </c>
      <c r="I444" s="319"/>
      <c r="J444" s="300">
        <v>7</v>
      </c>
    </row>
    <row r="445" ht="33" spans="1:10">
      <c r="A445" s="300">
        <v>21699</v>
      </c>
      <c r="B445" s="326" t="s">
        <v>423</v>
      </c>
      <c r="C445" s="314">
        <v>0</v>
      </c>
      <c r="D445" s="315">
        <v>0</v>
      </c>
      <c r="E445" s="315">
        <v>0</v>
      </c>
      <c r="F445" s="317"/>
      <c r="G445" s="316">
        <v>24.4</v>
      </c>
      <c r="H445" s="318">
        <f t="shared" si="30"/>
        <v>-1</v>
      </c>
      <c r="I445" s="319"/>
      <c r="J445" s="300">
        <v>5</v>
      </c>
    </row>
    <row r="446" ht="17.25" spans="1:10">
      <c r="A446" s="300">
        <v>2169999</v>
      </c>
      <c r="B446" s="326" t="s">
        <v>424</v>
      </c>
      <c r="C446" s="321">
        <v>0</v>
      </c>
      <c r="D446" s="322">
        <v>0</v>
      </c>
      <c r="E446" s="322">
        <v>0</v>
      </c>
      <c r="F446" s="324"/>
      <c r="G446" s="323">
        <v>24.4</v>
      </c>
      <c r="H446" s="319">
        <f t="shared" si="30"/>
        <v>-1</v>
      </c>
      <c r="I446" s="319"/>
      <c r="J446" s="300">
        <v>7</v>
      </c>
    </row>
    <row r="447" ht="33" spans="1:10">
      <c r="A447" s="300">
        <v>220</v>
      </c>
      <c r="B447" s="313" t="s">
        <v>425</v>
      </c>
      <c r="C447" s="314">
        <v>4207.22</v>
      </c>
      <c r="D447" s="315">
        <v>4207.22</v>
      </c>
      <c r="E447" s="316">
        <v>6267</v>
      </c>
      <c r="F447" s="317">
        <f t="shared" si="26"/>
        <v>1.48958219441817</v>
      </c>
      <c r="G447" s="316">
        <v>4740.637611</v>
      </c>
      <c r="H447" s="318">
        <f t="shared" ref="H447:H454" si="31">E447/G447-1</f>
        <v>0.321974070630981</v>
      </c>
      <c r="I447" s="319"/>
      <c r="J447" s="300">
        <v>3</v>
      </c>
    </row>
    <row r="448" ht="17.25" spans="1:10">
      <c r="A448" s="300">
        <v>22001</v>
      </c>
      <c r="B448" s="326" t="s">
        <v>426</v>
      </c>
      <c r="C448" s="314">
        <v>4207.22</v>
      </c>
      <c r="D448" s="315">
        <v>4207.22</v>
      </c>
      <c r="E448" s="316">
        <v>6267</v>
      </c>
      <c r="F448" s="317">
        <f t="shared" si="26"/>
        <v>1.48958219441817</v>
      </c>
      <c r="G448" s="316">
        <v>4740.637611</v>
      </c>
      <c r="H448" s="318">
        <f t="shared" si="31"/>
        <v>0.321974070630981</v>
      </c>
      <c r="I448" s="319"/>
      <c r="J448" s="300">
        <v>5</v>
      </c>
    </row>
    <row r="449" ht="17.25" spans="1:10">
      <c r="A449" s="300">
        <v>2200101</v>
      </c>
      <c r="B449" s="326" t="s">
        <v>348</v>
      </c>
      <c r="C449" s="321">
        <v>1430.74</v>
      </c>
      <c r="D449" s="322">
        <v>1430.74</v>
      </c>
      <c r="E449" s="323">
        <v>1775</v>
      </c>
      <c r="F449" s="324">
        <f t="shared" si="26"/>
        <v>1.24061674378294</v>
      </c>
      <c r="G449" s="323">
        <v>1729.004866</v>
      </c>
      <c r="H449" s="319">
        <f t="shared" si="31"/>
        <v>0.0266020847624382</v>
      </c>
      <c r="I449" s="319"/>
      <c r="J449" s="300">
        <v>7</v>
      </c>
    </row>
    <row r="450" ht="17.25" spans="1:10">
      <c r="A450" s="300">
        <v>2200102</v>
      </c>
      <c r="B450" s="326" t="s">
        <v>349</v>
      </c>
      <c r="C450" s="321">
        <v>482.7</v>
      </c>
      <c r="D450" s="322">
        <v>482.7</v>
      </c>
      <c r="E450" s="323">
        <v>579</v>
      </c>
      <c r="F450" s="324">
        <f t="shared" si="26"/>
        <v>1.19950279676818</v>
      </c>
      <c r="G450" s="323">
        <v>600.722506</v>
      </c>
      <c r="H450" s="319">
        <f t="shared" si="31"/>
        <v>-0.036160632876305</v>
      </c>
      <c r="I450" s="319"/>
      <c r="J450" s="300">
        <v>7</v>
      </c>
    </row>
    <row r="451" ht="17.25" spans="1:10">
      <c r="A451" s="300">
        <v>2200150</v>
      </c>
      <c r="B451" s="326" t="s">
        <v>370</v>
      </c>
      <c r="C451" s="321">
        <v>1284.1</v>
      </c>
      <c r="D451" s="322">
        <v>1284.1</v>
      </c>
      <c r="E451" s="323">
        <v>1784</v>
      </c>
      <c r="F451" s="324">
        <f t="shared" si="26"/>
        <v>1.38929989876178</v>
      </c>
      <c r="G451" s="323">
        <v>1385.156469</v>
      </c>
      <c r="H451" s="319">
        <f t="shared" si="31"/>
        <v>0.287941138727772</v>
      </c>
      <c r="I451" s="319"/>
      <c r="J451" s="300">
        <v>7</v>
      </c>
    </row>
    <row r="452" ht="17.25" spans="1:10">
      <c r="A452" s="300">
        <v>2200199</v>
      </c>
      <c r="B452" s="326" t="s">
        <v>427</v>
      </c>
      <c r="C452" s="321">
        <v>1009.68</v>
      </c>
      <c r="D452" s="322">
        <v>1009.68</v>
      </c>
      <c r="E452" s="323">
        <v>2129</v>
      </c>
      <c r="F452" s="324">
        <f t="shared" si="26"/>
        <v>2.10858885983678</v>
      </c>
      <c r="G452" s="323">
        <v>1025.75377</v>
      </c>
      <c r="H452" s="319">
        <f t="shared" si="31"/>
        <v>1.07554684395652</v>
      </c>
      <c r="I452" s="319"/>
      <c r="J452" s="300">
        <v>7</v>
      </c>
    </row>
    <row r="453" ht="27.75" customHeight="1" spans="1:10">
      <c r="A453" s="300">
        <v>221</v>
      </c>
      <c r="B453" s="313" t="s">
        <v>428</v>
      </c>
      <c r="C453" s="314">
        <v>379001.83</v>
      </c>
      <c r="D453" s="315">
        <v>289001.83</v>
      </c>
      <c r="E453" s="316">
        <v>228498</v>
      </c>
      <c r="F453" s="317">
        <f t="shared" si="26"/>
        <v>0.790645512521495</v>
      </c>
      <c r="G453" s="316">
        <v>279639.366664</v>
      </c>
      <c r="H453" s="318">
        <f t="shared" si="31"/>
        <v>-0.182883287407273</v>
      </c>
      <c r="I453" s="319"/>
      <c r="J453" s="300">
        <v>3</v>
      </c>
    </row>
    <row r="454" ht="17.25" spans="1:10">
      <c r="A454" s="300">
        <v>22101</v>
      </c>
      <c r="B454" s="326" t="s">
        <v>429</v>
      </c>
      <c r="C454" s="314">
        <v>2409.88</v>
      </c>
      <c r="D454" s="315">
        <v>2409.88</v>
      </c>
      <c r="E454" s="316">
        <v>6095</v>
      </c>
      <c r="F454" s="317">
        <f t="shared" ref="F454:F485" si="32">E454/D454</f>
        <v>2.52917157700798</v>
      </c>
      <c r="G454" s="316">
        <v>152708.322128</v>
      </c>
      <c r="H454" s="318">
        <f t="shared" si="31"/>
        <v>-0.960087309486046</v>
      </c>
      <c r="I454" s="319"/>
      <c r="J454" s="300">
        <v>5</v>
      </c>
    </row>
    <row r="455" ht="26" customHeight="1" spans="1:10">
      <c r="A455" s="300">
        <v>2210103</v>
      </c>
      <c r="B455" s="326" t="s">
        <v>430</v>
      </c>
      <c r="C455" s="321">
        <v>0</v>
      </c>
      <c r="D455" s="322">
        <v>0</v>
      </c>
      <c r="E455" s="323">
        <v>0</v>
      </c>
      <c r="F455" s="324"/>
      <c r="G455" s="323">
        <v>532</v>
      </c>
      <c r="H455" s="319"/>
      <c r="I455" s="319"/>
      <c r="J455" s="300">
        <v>7</v>
      </c>
    </row>
    <row r="456" s="299" customFormat="1" ht="69" customHeight="1" spans="1:10">
      <c r="A456" s="299">
        <v>2210106</v>
      </c>
      <c r="B456" s="336" t="s">
        <v>431</v>
      </c>
      <c r="C456" s="321">
        <v>0</v>
      </c>
      <c r="D456" s="322">
        <v>0</v>
      </c>
      <c r="E456" s="322">
        <v>0</v>
      </c>
      <c r="F456" s="329"/>
      <c r="G456" s="322">
        <v>131200</v>
      </c>
      <c r="H456" s="330"/>
      <c r="I456" s="330" t="s">
        <v>432</v>
      </c>
      <c r="J456" s="299">
        <v>7</v>
      </c>
    </row>
    <row r="457" ht="33" spans="1:10">
      <c r="A457" s="300">
        <v>2210199</v>
      </c>
      <c r="B457" s="326" t="s">
        <v>433</v>
      </c>
      <c r="C457" s="321">
        <v>2409.88</v>
      </c>
      <c r="D457" s="322">
        <v>2409.88</v>
      </c>
      <c r="E457" s="323">
        <v>6095</v>
      </c>
      <c r="F457" s="324">
        <f t="shared" si="32"/>
        <v>2.52917157700798</v>
      </c>
      <c r="G457" s="323">
        <v>20976.682147</v>
      </c>
      <c r="H457" s="319">
        <f t="shared" ref="H457:H470" si="33">E457/G457-1</f>
        <v>-0.709439273699836</v>
      </c>
      <c r="I457" s="319"/>
      <c r="J457" s="327">
        <v>7</v>
      </c>
    </row>
    <row r="458" ht="27" customHeight="1" spans="1:10">
      <c r="A458" s="300">
        <v>22102</v>
      </c>
      <c r="B458" s="326" t="s">
        <v>434</v>
      </c>
      <c r="C458" s="314">
        <v>376085.19</v>
      </c>
      <c r="D458" s="315">
        <v>286085.19</v>
      </c>
      <c r="E458" s="316">
        <v>221849</v>
      </c>
      <c r="F458" s="317">
        <f t="shared" si="32"/>
        <v>0.775464818713615</v>
      </c>
      <c r="G458" s="316">
        <v>126642.530256</v>
      </c>
      <c r="H458" s="318">
        <f t="shared" si="33"/>
        <v>0.751773275151294</v>
      </c>
      <c r="I458" s="319"/>
      <c r="J458" s="300">
        <v>5</v>
      </c>
    </row>
    <row r="459" s="299" customFormat="1" ht="33" spans="1:10">
      <c r="A459" s="299">
        <v>2210201</v>
      </c>
      <c r="B459" s="336" t="s">
        <v>435</v>
      </c>
      <c r="C459" s="321">
        <v>123645.44</v>
      </c>
      <c r="D459" s="322">
        <v>103645.44</v>
      </c>
      <c r="E459" s="322">
        <v>64198</v>
      </c>
      <c r="F459" s="329">
        <f t="shared" si="32"/>
        <v>0.61940013955269</v>
      </c>
      <c r="G459" s="322">
        <v>41410.907095</v>
      </c>
      <c r="H459" s="330">
        <f t="shared" si="33"/>
        <v>0.550267900500816</v>
      </c>
      <c r="I459" s="330" t="s">
        <v>436</v>
      </c>
      <c r="J459" s="299">
        <v>7</v>
      </c>
    </row>
    <row r="460" s="299" customFormat="1" ht="33" spans="1:10">
      <c r="A460" s="299">
        <v>2210203</v>
      </c>
      <c r="B460" s="336" t="s">
        <v>437</v>
      </c>
      <c r="C460" s="321">
        <v>252439.75</v>
      </c>
      <c r="D460" s="322">
        <v>182439.75</v>
      </c>
      <c r="E460" s="322">
        <v>157651</v>
      </c>
      <c r="F460" s="329">
        <f t="shared" si="32"/>
        <v>0.864126375967956</v>
      </c>
      <c r="G460" s="322">
        <v>85231.623161</v>
      </c>
      <c r="H460" s="330">
        <f t="shared" si="33"/>
        <v>0.849677316389974</v>
      </c>
      <c r="I460" s="330" t="s">
        <v>438</v>
      </c>
      <c r="J460" s="299">
        <v>7</v>
      </c>
    </row>
    <row r="461" ht="17.25" spans="1:10">
      <c r="A461" s="300">
        <v>22103</v>
      </c>
      <c r="B461" s="326" t="s">
        <v>439</v>
      </c>
      <c r="C461" s="314">
        <v>506.76</v>
      </c>
      <c r="D461" s="315">
        <v>506.76</v>
      </c>
      <c r="E461" s="316">
        <v>554</v>
      </c>
      <c r="F461" s="317">
        <f t="shared" si="32"/>
        <v>1.09321967006078</v>
      </c>
      <c r="G461" s="316">
        <v>288.51428</v>
      </c>
      <c r="H461" s="318">
        <f t="shared" si="33"/>
        <v>0.920182252330803</v>
      </c>
      <c r="I461" s="319"/>
      <c r="J461" s="300">
        <v>5</v>
      </c>
    </row>
    <row r="462" ht="17.25" spans="1:10">
      <c r="A462" s="300">
        <v>2210399</v>
      </c>
      <c r="B462" s="326" t="s">
        <v>440</v>
      </c>
      <c r="C462" s="321">
        <v>506.76</v>
      </c>
      <c r="D462" s="322">
        <v>506.76</v>
      </c>
      <c r="E462" s="323">
        <v>554</v>
      </c>
      <c r="F462" s="324">
        <f t="shared" si="32"/>
        <v>1.09321967006078</v>
      </c>
      <c r="G462" s="323">
        <v>288.51428</v>
      </c>
      <c r="H462" s="319">
        <f t="shared" si="33"/>
        <v>0.920182252330803</v>
      </c>
      <c r="I462" s="319"/>
      <c r="J462" s="300">
        <v>7</v>
      </c>
    </row>
    <row r="463" ht="17.25" spans="1:10">
      <c r="A463" s="300">
        <v>222</v>
      </c>
      <c r="B463" s="313" t="s">
        <v>441</v>
      </c>
      <c r="C463" s="314">
        <v>14172.4</v>
      </c>
      <c r="D463" s="315">
        <v>14172.4</v>
      </c>
      <c r="E463" s="316">
        <v>14172</v>
      </c>
      <c r="F463" s="317">
        <f t="shared" si="32"/>
        <v>0.999971776128249</v>
      </c>
      <c r="G463" s="316">
        <v>12217.4</v>
      </c>
      <c r="H463" s="318">
        <f t="shared" si="33"/>
        <v>0.159984939512499</v>
      </c>
      <c r="I463" s="319"/>
      <c r="J463" s="300">
        <v>3</v>
      </c>
    </row>
    <row r="464" ht="17.25" spans="1:10">
      <c r="A464" s="300">
        <v>22204</v>
      </c>
      <c r="B464" s="326" t="s">
        <v>442</v>
      </c>
      <c r="C464" s="314">
        <v>14172.4</v>
      </c>
      <c r="D464" s="315">
        <v>14172.4</v>
      </c>
      <c r="E464" s="316">
        <v>14172</v>
      </c>
      <c r="F464" s="317">
        <f t="shared" si="32"/>
        <v>0.999971776128249</v>
      </c>
      <c r="G464" s="316">
        <v>12217.4</v>
      </c>
      <c r="H464" s="318">
        <f t="shared" si="33"/>
        <v>0.159984939512499</v>
      </c>
      <c r="I464" s="319"/>
      <c r="J464" s="300">
        <v>5</v>
      </c>
    </row>
    <row r="465" ht="17.25" spans="1:10">
      <c r="A465" s="300">
        <v>2220401</v>
      </c>
      <c r="B465" s="326" t="s">
        <v>443</v>
      </c>
      <c r="C465" s="321">
        <v>14172.4</v>
      </c>
      <c r="D465" s="322">
        <v>14172.4</v>
      </c>
      <c r="E465" s="323">
        <v>14172</v>
      </c>
      <c r="F465" s="324">
        <f t="shared" si="32"/>
        <v>0.999971776128249</v>
      </c>
      <c r="G465" s="323">
        <v>12217.4</v>
      </c>
      <c r="H465" s="319">
        <f t="shared" si="33"/>
        <v>0.159984939512499</v>
      </c>
      <c r="I465" s="319"/>
      <c r="J465" s="300">
        <v>7</v>
      </c>
    </row>
    <row r="466" ht="17.25" spans="1:10">
      <c r="A466" s="300">
        <v>229</v>
      </c>
      <c r="B466" s="313" t="s">
        <v>444</v>
      </c>
      <c r="C466" s="314">
        <v>416667</v>
      </c>
      <c r="D466" s="315">
        <v>541667</v>
      </c>
      <c r="E466" s="316">
        <v>165498</v>
      </c>
      <c r="F466" s="317">
        <f t="shared" si="32"/>
        <v>0.305534581209489</v>
      </c>
      <c r="G466" s="316">
        <v>481940.837105</v>
      </c>
      <c r="H466" s="318">
        <f t="shared" si="33"/>
        <v>-0.65660100315603</v>
      </c>
      <c r="I466" s="319"/>
      <c r="J466" s="300">
        <v>3</v>
      </c>
    </row>
    <row r="467" ht="17.25" spans="1:10">
      <c r="A467" s="300">
        <v>22999</v>
      </c>
      <c r="B467" s="326" t="s">
        <v>445</v>
      </c>
      <c r="C467" s="314">
        <v>416667</v>
      </c>
      <c r="D467" s="315">
        <v>541667</v>
      </c>
      <c r="E467" s="316">
        <v>165498</v>
      </c>
      <c r="F467" s="317">
        <f t="shared" si="32"/>
        <v>0.305534581209489</v>
      </c>
      <c r="G467" s="316">
        <v>481940.837105</v>
      </c>
      <c r="H467" s="318">
        <f t="shared" si="33"/>
        <v>-0.65660100315603</v>
      </c>
      <c r="I467" s="319"/>
      <c r="J467" s="300">
        <v>5</v>
      </c>
    </row>
    <row r="468" s="299" customFormat="1" ht="50" customHeight="1" spans="1:10">
      <c r="A468" s="299">
        <v>2299901</v>
      </c>
      <c r="B468" s="336" t="s">
        <v>446</v>
      </c>
      <c r="C468" s="321">
        <v>416667</v>
      </c>
      <c r="D468" s="322">
        <v>541667</v>
      </c>
      <c r="E468" s="322">
        <v>165498</v>
      </c>
      <c r="F468" s="329">
        <f t="shared" si="32"/>
        <v>0.305534581209489</v>
      </c>
      <c r="G468" s="322">
        <v>481940.837105</v>
      </c>
      <c r="H468" s="330">
        <f t="shared" si="33"/>
        <v>-0.65660100315603</v>
      </c>
      <c r="I468" s="330" t="s">
        <v>447</v>
      </c>
      <c r="J468" s="299">
        <v>7</v>
      </c>
    </row>
    <row r="469" ht="17.25" spans="1:10">
      <c r="A469" s="300">
        <v>232</v>
      </c>
      <c r="B469" s="313" t="s">
        <v>448</v>
      </c>
      <c r="C469" s="314">
        <v>7000</v>
      </c>
      <c r="D469" s="315">
        <v>7000</v>
      </c>
      <c r="E469" s="316">
        <v>5495</v>
      </c>
      <c r="F469" s="317">
        <f t="shared" si="32"/>
        <v>0.785</v>
      </c>
      <c r="G469" s="316">
        <v>13740.09525</v>
      </c>
      <c r="H469" s="318">
        <f t="shared" si="33"/>
        <v>-0.600075552605794</v>
      </c>
      <c r="I469" s="319"/>
      <c r="J469" s="300">
        <v>3</v>
      </c>
    </row>
    <row r="470" ht="33" spans="1:10">
      <c r="A470" s="300">
        <v>23203</v>
      </c>
      <c r="B470" s="326" t="s">
        <v>449</v>
      </c>
      <c r="C470" s="314">
        <v>7000</v>
      </c>
      <c r="D470" s="315">
        <v>7000</v>
      </c>
      <c r="E470" s="316">
        <v>5495</v>
      </c>
      <c r="F470" s="317">
        <f t="shared" si="32"/>
        <v>0.785</v>
      </c>
      <c r="G470" s="316">
        <v>13740.09525</v>
      </c>
      <c r="H470" s="318">
        <f t="shared" si="33"/>
        <v>-0.600075552605794</v>
      </c>
      <c r="I470" s="319"/>
      <c r="J470" s="300">
        <v>5</v>
      </c>
    </row>
    <row r="471" ht="33" spans="1:10">
      <c r="B471" s="326" t="s">
        <v>450</v>
      </c>
      <c r="C471" s="314"/>
      <c r="D471" s="315"/>
      <c r="E471" s="323">
        <v>1905</v>
      </c>
      <c r="F471" s="324"/>
      <c r="G471" s="323"/>
      <c r="H471" s="319"/>
      <c r="I471" s="319"/>
    </row>
    <row r="472" ht="33" spans="1:10">
      <c r="A472" s="300">
        <v>2320304</v>
      </c>
      <c r="B472" s="326" t="s">
        <v>451</v>
      </c>
      <c r="C472" s="321">
        <v>7000</v>
      </c>
      <c r="D472" s="322">
        <v>7000</v>
      </c>
      <c r="E472" s="323">
        <v>3590</v>
      </c>
      <c r="F472" s="324">
        <f t="shared" si="32"/>
        <v>0.512857142857143</v>
      </c>
      <c r="G472" s="323">
        <v>13740.09525</v>
      </c>
      <c r="H472" s="319">
        <f>E472/G472-1</f>
        <v>-0.738720879682403</v>
      </c>
      <c r="I472" s="319"/>
      <c r="J472" s="300">
        <v>7</v>
      </c>
    </row>
    <row r="473" ht="17.25" spans="1:10">
      <c r="A473" s="300">
        <v>227</v>
      </c>
      <c r="B473" s="313" t="s">
        <v>452</v>
      </c>
      <c r="C473" s="314">
        <v>80000</v>
      </c>
      <c r="D473" s="315">
        <v>80000</v>
      </c>
      <c r="E473" s="316"/>
      <c r="F473" s="317">
        <f t="shared" si="32"/>
        <v>0</v>
      </c>
      <c r="G473" s="316"/>
      <c r="H473" s="318"/>
      <c r="I473" s="319"/>
      <c r="J473" s="300">
        <v>3</v>
      </c>
    </row>
    <row r="474" ht="17.25" spans="1:10">
      <c r="B474" s="340" t="s">
        <v>453</v>
      </c>
      <c r="C474" s="314">
        <v>3446867.61</v>
      </c>
      <c r="D474" s="314">
        <v>3446867.61</v>
      </c>
      <c r="E474" s="314">
        <v>3368749</v>
      </c>
      <c r="F474" s="317">
        <f t="shared" si="32"/>
        <v>0.977336347420666</v>
      </c>
      <c r="G474" s="316">
        <v>3708544.032463</v>
      </c>
      <c r="H474" s="318">
        <f t="shared" ref="H474:H478" si="34">E474/G474-1</f>
        <v>-0.0916249151927496</v>
      </c>
      <c r="I474" s="319"/>
      <c r="J474" s="300">
        <v>3</v>
      </c>
    </row>
    <row r="475" ht="17.25" spans="1:10">
      <c r="B475" s="341" t="s">
        <v>454</v>
      </c>
      <c r="C475" s="314">
        <v>406739.54</v>
      </c>
      <c r="D475" s="314">
        <v>406739.54</v>
      </c>
      <c r="E475" s="316">
        <f>SUM(E476,E477,E481)</f>
        <v>955681</v>
      </c>
      <c r="F475" s="317">
        <f t="shared" si="32"/>
        <v>2.34961420274016</v>
      </c>
      <c r="G475" s="316">
        <f>G476+G477+G481</f>
        <v>825314</v>
      </c>
      <c r="H475" s="318">
        <f t="shared" si="34"/>
        <v>0.157960485342548</v>
      </c>
      <c r="I475" s="319"/>
    </row>
    <row r="476" ht="17.25" spans="1:10">
      <c r="B476" s="342" t="s">
        <v>455</v>
      </c>
      <c r="C476" s="321">
        <v>356739.54</v>
      </c>
      <c r="D476" s="321">
        <v>356739.54</v>
      </c>
      <c r="E476" s="323">
        <v>362148</v>
      </c>
      <c r="F476" s="324">
        <f t="shared" si="32"/>
        <v>1.01516080891958</v>
      </c>
      <c r="G476" s="323">
        <v>227539</v>
      </c>
      <c r="H476" s="319">
        <f t="shared" si="34"/>
        <v>0.59158649725981</v>
      </c>
      <c r="I476" s="319"/>
    </row>
    <row r="477" ht="17.25" spans="1:10">
      <c r="B477" s="342" t="s">
        <v>456</v>
      </c>
      <c r="C477" s="321"/>
      <c r="D477" s="321"/>
      <c r="E477" s="323">
        <v>543533</v>
      </c>
      <c r="F477" s="324"/>
      <c r="G477" s="323">
        <v>472775</v>
      </c>
      <c r="H477" s="319">
        <f t="shared" si="34"/>
        <v>0.149665274179049</v>
      </c>
      <c r="I477" s="319"/>
    </row>
    <row r="478" ht="34.5" spans="1:10">
      <c r="B478" s="343" t="s">
        <v>457</v>
      </c>
      <c r="C478" s="321"/>
      <c r="D478" s="321"/>
      <c r="E478" s="323">
        <v>543533</v>
      </c>
      <c r="F478" s="324"/>
      <c r="G478" s="323">
        <v>472775</v>
      </c>
      <c r="H478" s="319">
        <f t="shared" si="34"/>
        <v>0.149665274179049</v>
      </c>
      <c r="I478" s="319"/>
    </row>
    <row r="479" ht="17.25" spans="1:10">
      <c r="B479" s="343" t="s">
        <v>458</v>
      </c>
      <c r="C479" s="321"/>
      <c r="D479" s="321"/>
      <c r="E479" s="323"/>
      <c r="F479" s="324"/>
      <c r="G479" s="323"/>
      <c r="H479" s="319"/>
      <c r="I479" s="319"/>
    </row>
    <row r="480" ht="17.25" spans="1:10">
      <c r="B480" s="343" t="s">
        <v>459</v>
      </c>
      <c r="C480" s="321"/>
      <c r="D480" s="321"/>
      <c r="E480" s="323"/>
      <c r="F480" s="324"/>
      <c r="G480" s="323"/>
      <c r="H480" s="319"/>
      <c r="I480" s="319"/>
    </row>
    <row r="481" ht="34.5" spans="2:9">
      <c r="B481" s="341" t="s">
        <v>460</v>
      </c>
      <c r="C481" s="321">
        <v>50000</v>
      </c>
      <c r="D481" s="321">
        <v>50000</v>
      </c>
      <c r="E481" s="323">
        <v>50000</v>
      </c>
      <c r="F481" s="324">
        <f>E481/D481</f>
        <v>1</v>
      </c>
      <c r="G481" s="323">
        <v>125000</v>
      </c>
      <c r="H481" s="319">
        <f>E481/G481-1</f>
        <v>-0.6</v>
      </c>
      <c r="I481" s="319"/>
    </row>
    <row r="482" ht="34.5" spans="2:9">
      <c r="B482" s="341" t="s">
        <v>461</v>
      </c>
      <c r="C482" s="321"/>
      <c r="D482" s="321"/>
      <c r="E482" s="323"/>
      <c r="F482" s="324"/>
      <c r="G482" s="323"/>
      <c r="H482" s="319"/>
      <c r="I482" s="319"/>
    </row>
    <row r="483" ht="17.25" spans="2:9">
      <c r="B483" s="341" t="s">
        <v>462</v>
      </c>
      <c r="C483" s="321"/>
      <c r="D483" s="321"/>
      <c r="E483" s="323"/>
      <c r="F483" s="324"/>
      <c r="G483" s="323"/>
      <c r="H483" s="319"/>
      <c r="I483" s="319"/>
    </row>
    <row r="484" ht="17.25" spans="2:9">
      <c r="B484" s="344" t="s">
        <v>463</v>
      </c>
      <c r="C484" s="314">
        <v>3853607.15</v>
      </c>
      <c r="D484" s="314">
        <v>3853607.15</v>
      </c>
      <c r="E484" s="314">
        <f>SUM(E474:E475)</f>
        <v>4324430</v>
      </c>
      <c r="F484" s="317">
        <f>E484/D484</f>
        <v>1.12217717885436</v>
      </c>
      <c r="G484" s="316">
        <f>SUM(G474:G475)</f>
        <v>4533858.032463</v>
      </c>
      <c r="H484" s="318">
        <f>E484/G484-1</f>
        <v>-0.0461920137250591</v>
      </c>
      <c r="I484" s="319"/>
    </row>
  </sheetData>
  <autoFilter xmlns:etc="http://www.wps.cn/officeDocument/2017/etCustomData" ref="A4:J484" etc:filterBottomFollowUsedRange="0">
    <extLst/>
  </autoFilter>
  <mergeCells count="1">
    <mergeCell ref="B2:I2"/>
  </mergeCells>
  <printOptions horizontalCentered="1"/>
  <pageMargins left="0.314583333333333" right="0.314583333333333" top="0.590277777777778" bottom="0.432638888888889" header="0.511805555555556" footer="0.393055555555556"/>
  <pageSetup paperSize="9" fitToHeight="0" orientation="landscape" horizontalDpi="600"/>
  <headerFooter alignWithMargins="0">
    <oddFooter>&amp;C第 &amp;P 页，共 &amp;N 页</oddFooter>
  </headerFooter>
  <rowBreaks count="10" manualBreakCount="10">
    <brk id="40" max="16383" man="1"/>
    <brk id="56" max="16383" man="1"/>
    <brk id="141" max="16383" man="1"/>
    <brk id="157" max="16383" man="1"/>
    <brk id="189" max="16383" man="1"/>
    <brk id="228" max="16383" man="1"/>
    <brk id="259" max="16383" man="1"/>
    <brk id="292" max="16383" man="1"/>
    <brk id="303" max="16383" man="1"/>
    <brk id="315"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tabSelected="1" view="pageBreakPreview" zoomScaleNormal="100" topLeftCell="A31" workbookViewId="0">
      <selection activeCell="N31" sqref="N31"/>
    </sheetView>
  </sheetViews>
  <sheetFormatPr defaultColWidth="9" defaultRowHeight="13.5" outlineLevelCol="7"/>
  <cols>
    <col min="1" max="1" width="4.81666666666667" style="2" customWidth="1"/>
    <col min="2" max="2" width="25.0916666666667" style="3" customWidth="1"/>
    <col min="3" max="3" width="49.45" style="3" customWidth="1"/>
    <col min="4" max="4" width="12.1833333333333" style="4" customWidth="1"/>
    <col min="5" max="5" width="11.1833333333333" style="4" customWidth="1"/>
    <col min="6" max="6" width="14.1833333333333" style="5" customWidth="1"/>
    <col min="7" max="9" width="9" style="6"/>
    <col min="10" max="10" width="12.2666666666667" style="6" customWidth="1"/>
    <col min="11" max="257" width="9" style="6"/>
    <col min="258" max="258" width="6.26666666666667" style="6" customWidth="1"/>
    <col min="259" max="259" width="32" style="6" customWidth="1"/>
    <col min="260" max="260" width="44.3666666666667" style="6" customWidth="1"/>
    <col min="261" max="261" width="12.2666666666667" style="6" customWidth="1"/>
    <col min="262" max="262" width="9.63333333333333" style="6" customWidth="1"/>
    <col min="263" max="265" width="9" style="6"/>
    <col min="266" max="266" width="12.2666666666667" style="6" customWidth="1"/>
    <col min="267" max="513" width="9" style="6"/>
    <col min="514" max="514" width="6.26666666666667" style="6" customWidth="1"/>
    <col min="515" max="515" width="32" style="6" customWidth="1"/>
    <col min="516" max="516" width="44.3666666666667" style="6" customWidth="1"/>
    <col min="517" max="517" width="12.2666666666667" style="6" customWidth="1"/>
    <col min="518" max="518" width="9.63333333333333" style="6" customWidth="1"/>
    <col min="519" max="521" width="9" style="6"/>
    <col min="522" max="522" width="12.2666666666667" style="6" customWidth="1"/>
    <col min="523" max="769" width="9" style="6"/>
    <col min="770" max="770" width="6.26666666666667" style="6" customWidth="1"/>
    <col min="771" max="771" width="32" style="6" customWidth="1"/>
    <col min="772" max="772" width="44.3666666666667" style="6" customWidth="1"/>
    <col min="773" max="773" width="12.2666666666667" style="6" customWidth="1"/>
    <col min="774" max="774" width="9.63333333333333" style="6" customWidth="1"/>
    <col min="775" max="777" width="9" style="6"/>
    <col min="778" max="778" width="12.2666666666667" style="6" customWidth="1"/>
    <col min="779" max="1025" width="9" style="6"/>
    <col min="1026" max="1026" width="6.26666666666667" style="6" customWidth="1"/>
    <col min="1027" max="1027" width="32" style="6" customWidth="1"/>
    <col min="1028" max="1028" width="44.3666666666667" style="6" customWidth="1"/>
    <col min="1029" max="1029" width="12.2666666666667" style="6" customWidth="1"/>
    <col min="1030" max="1030" width="9.63333333333333" style="6" customWidth="1"/>
    <col min="1031" max="1033" width="9" style="6"/>
    <col min="1034" max="1034" width="12.2666666666667" style="6" customWidth="1"/>
    <col min="1035" max="1281" width="9" style="6"/>
    <col min="1282" max="1282" width="6.26666666666667" style="6" customWidth="1"/>
    <col min="1283" max="1283" width="32" style="6" customWidth="1"/>
    <col min="1284" max="1284" width="44.3666666666667" style="6" customWidth="1"/>
    <col min="1285" max="1285" width="12.2666666666667" style="6" customWidth="1"/>
    <col min="1286" max="1286" width="9.63333333333333" style="6" customWidth="1"/>
    <col min="1287" max="1289" width="9" style="6"/>
    <col min="1290" max="1290" width="12.2666666666667" style="6" customWidth="1"/>
    <col min="1291" max="1537" width="9" style="6"/>
    <col min="1538" max="1538" width="6.26666666666667" style="6" customWidth="1"/>
    <col min="1539" max="1539" width="32" style="6" customWidth="1"/>
    <col min="1540" max="1540" width="44.3666666666667" style="6" customWidth="1"/>
    <col min="1541" max="1541" width="12.2666666666667" style="6" customWidth="1"/>
    <col min="1542" max="1542" width="9.63333333333333" style="6" customWidth="1"/>
    <col min="1543" max="1545" width="9" style="6"/>
    <col min="1546" max="1546" width="12.2666666666667" style="6" customWidth="1"/>
    <col min="1547" max="1793" width="9" style="6"/>
    <col min="1794" max="1794" width="6.26666666666667" style="6" customWidth="1"/>
    <col min="1795" max="1795" width="32" style="6" customWidth="1"/>
    <col min="1796" max="1796" width="44.3666666666667" style="6" customWidth="1"/>
    <col min="1797" max="1797" width="12.2666666666667" style="6" customWidth="1"/>
    <col min="1798" max="1798" width="9.63333333333333" style="6" customWidth="1"/>
    <col min="1799" max="1801" width="9" style="6"/>
    <col min="1802" max="1802" width="12.2666666666667" style="6" customWidth="1"/>
    <col min="1803" max="2049" width="9" style="6"/>
    <col min="2050" max="2050" width="6.26666666666667" style="6" customWidth="1"/>
    <col min="2051" max="2051" width="32" style="6" customWidth="1"/>
    <col min="2052" max="2052" width="44.3666666666667" style="6" customWidth="1"/>
    <col min="2053" max="2053" width="12.2666666666667" style="6" customWidth="1"/>
    <col min="2054" max="2054" width="9.63333333333333" style="6" customWidth="1"/>
    <col min="2055" max="2057" width="9" style="6"/>
    <col min="2058" max="2058" width="12.2666666666667" style="6" customWidth="1"/>
    <col min="2059" max="2305" width="9" style="6"/>
    <col min="2306" max="2306" width="6.26666666666667" style="6" customWidth="1"/>
    <col min="2307" max="2307" width="32" style="6" customWidth="1"/>
    <col min="2308" max="2308" width="44.3666666666667" style="6" customWidth="1"/>
    <col min="2309" max="2309" width="12.2666666666667" style="6" customWidth="1"/>
    <col min="2310" max="2310" width="9.63333333333333" style="6" customWidth="1"/>
    <col min="2311" max="2313" width="9" style="6"/>
    <col min="2314" max="2314" width="12.2666666666667" style="6" customWidth="1"/>
    <col min="2315" max="2561" width="9" style="6"/>
    <col min="2562" max="2562" width="6.26666666666667" style="6" customWidth="1"/>
    <col min="2563" max="2563" width="32" style="6" customWidth="1"/>
    <col min="2564" max="2564" width="44.3666666666667" style="6" customWidth="1"/>
    <col min="2565" max="2565" width="12.2666666666667" style="6" customWidth="1"/>
    <col min="2566" max="2566" width="9.63333333333333" style="6" customWidth="1"/>
    <col min="2567" max="2569" width="9" style="6"/>
    <col min="2570" max="2570" width="12.2666666666667" style="6" customWidth="1"/>
    <col min="2571" max="2817" width="9" style="6"/>
    <col min="2818" max="2818" width="6.26666666666667" style="6" customWidth="1"/>
    <col min="2819" max="2819" width="32" style="6" customWidth="1"/>
    <col min="2820" max="2820" width="44.3666666666667" style="6" customWidth="1"/>
    <col min="2821" max="2821" width="12.2666666666667" style="6" customWidth="1"/>
    <col min="2822" max="2822" width="9.63333333333333" style="6" customWidth="1"/>
    <col min="2823" max="2825" width="9" style="6"/>
    <col min="2826" max="2826" width="12.2666666666667" style="6" customWidth="1"/>
    <col min="2827" max="3073" width="9" style="6"/>
    <col min="3074" max="3074" width="6.26666666666667" style="6" customWidth="1"/>
    <col min="3075" max="3075" width="32" style="6" customWidth="1"/>
    <col min="3076" max="3076" width="44.3666666666667" style="6" customWidth="1"/>
    <col min="3077" max="3077" width="12.2666666666667" style="6" customWidth="1"/>
    <col min="3078" max="3078" width="9.63333333333333" style="6" customWidth="1"/>
    <col min="3079" max="3081" width="9" style="6"/>
    <col min="3082" max="3082" width="12.2666666666667" style="6" customWidth="1"/>
    <col min="3083" max="3329" width="9" style="6"/>
    <col min="3330" max="3330" width="6.26666666666667" style="6" customWidth="1"/>
    <col min="3331" max="3331" width="32" style="6" customWidth="1"/>
    <col min="3332" max="3332" width="44.3666666666667" style="6" customWidth="1"/>
    <col min="3333" max="3333" width="12.2666666666667" style="6" customWidth="1"/>
    <col min="3334" max="3334" width="9.63333333333333" style="6" customWidth="1"/>
    <col min="3335" max="3337" width="9" style="6"/>
    <col min="3338" max="3338" width="12.2666666666667" style="6" customWidth="1"/>
    <col min="3339" max="3585" width="9" style="6"/>
    <col min="3586" max="3586" width="6.26666666666667" style="6" customWidth="1"/>
    <col min="3587" max="3587" width="32" style="6" customWidth="1"/>
    <col min="3588" max="3588" width="44.3666666666667" style="6" customWidth="1"/>
    <col min="3589" max="3589" width="12.2666666666667" style="6" customWidth="1"/>
    <col min="3590" max="3590" width="9.63333333333333" style="6" customWidth="1"/>
    <col min="3591" max="3593" width="9" style="6"/>
    <col min="3594" max="3594" width="12.2666666666667" style="6" customWidth="1"/>
    <col min="3595" max="3841" width="9" style="6"/>
    <col min="3842" max="3842" width="6.26666666666667" style="6" customWidth="1"/>
    <col min="3843" max="3843" width="32" style="6" customWidth="1"/>
    <col min="3844" max="3844" width="44.3666666666667" style="6" customWidth="1"/>
    <col min="3845" max="3845" width="12.2666666666667" style="6" customWidth="1"/>
    <col min="3846" max="3846" width="9.63333333333333" style="6" customWidth="1"/>
    <col min="3847" max="3849" width="9" style="6"/>
    <col min="3850" max="3850" width="12.2666666666667" style="6" customWidth="1"/>
    <col min="3851" max="4097" width="9" style="6"/>
    <col min="4098" max="4098" width="6.26666666666667" style="6" customWidth="1"/>
    <col min="4099" max="4099" width="32" style="6" customWidth="1"/>
    <col min="4100" max="4100" width="44.3666666666667" style="6" customWidth="1"/>
    <col min="4101" max="4101" width="12.2666666666667" style="6" customWidth="1"/>
    <col min="4102" max="4102" width="9.63333333333333" style="6" customWidth="1"/>
    <col min="4103" max="4105" width="9" style="6"/>
    <col min="4106" max="4106" width="12.2666666666667" style="6" customWidth="1"/>
    <col min="4107" max="4353" width="9" style="6"/>
    <col min="4354" max="4354" width="6.26666666666667" style="6" customWidth="1"/>
    <col min="4355" max="4355" width="32" style="6" customWidth="1"/>
    <col min="4356" max="4356" width="44.3666666666667" style="6" customWidth="1"/>
    <col min="4357" max="4357" width="12.2666666666667" style="6" customWidth="1"/>
    <col min="4358" max="4358" width="9.63333333333333" style="6" customWidth="1"/>
    <col min="4359" max="4361" width="9" style="6"/>
    <col min="4362" max="4362" width="12.2666666666667" style="6" customWidth="1"/>
    <col min="4363" max="4609" width="9" style="6"/>
    <col min="4610" max="4610" width="6.26666666666667" style="6" customWidth="1"/>
    <col min="4611" max="4611" width="32" style="6" customWidth="1"/>
    <col min="4612" max="4612" width="44.3666666666667" style="6" customWidth="1"/>
    <col min="4613" max="4613" width="12.2666666666667" style="6" customWidth="1"/>
    <col min="4614" max="4614" width="9.63333333333333" style="6" customWidth="1"/>
    <col min="4615" max="4617" width="9" style="6"/>
    <col min="4618" max="4618" width="12.2666666666667" style="6" customWidth="1"/>
    <col min="4619" max="4865" width="9" style="6"/>
    <col min="4866" max="4866" width="6.26666666666667" style="6" customWidth="1"/>
    <col min="4867" max="4867" width="32" style="6" customWidth="1"/>
    <col min="4868" max="4868" width="44.3666666666667" style="6" customWidth="1"/>
    <col min="4869" max="4869" width="12.2666666666667" style="6" customWidth="1"/>
    <col min="4870" max="4870" width="9.63333333333333" style="6" customWidth="1"/>
    <col min="4871" max="4873" width="9" style="6"/>
    <col min="4874" max="4874" width="12.2666666666667" style="6" customWidth="1"/>
    <col min="4875" max="5121" width="9" style="6"/>
    <col min="5122" max="5122" width="6.26666666666667" style="6" customWidth="1"/>
    <col min="5123" max="5123" width="32" style="6" customWidth="1"/>
    <col min="5124" max="5124" width="44.3666666666667" style="6" customWidth="1"/>
    <col min="5125" max="5125" width="12.2666666666667" style="6" customWidth="1"/>
    <col min="5126" max="5126" width="9.63333333333333" style="6" customWidth="1"/>
    <col min="5127" max="5129" width="9" style="6"/>
    <col min="5130" max="5130" width="12.2666666666667" style="6" customWidth="1"/>
    <col min="5131" max="5377" width="9" style="6"/>
    <col min="5378" max="5378" width="6.26666666666667" style="6" customWidth="1"/>
    <col min="5379" max="5379" width="32" style="6" customWidth="1"/>
    <col min="5380" max="5380" width="44.3666666666667" style="6" customWidth="1"/>
    <col min="5381" max="5381" width="12.2666666666667" style="6" customWidth="1"/>
    <col min="5382" max="5382" width="9.63333333333333" style="6" customWidth="1"/>
    <col min="5383" max="5385" width="9" style="6"/>
    <col min="5386" max="5386" width="12.2666666666667" style="6" customWidth="1"/>
    <col min="5387" max="5633" width="9" style="6"/>
    <col min="5634" max="5634" width="6.26666666666667" style="6" customWidth="1"/>
    <col min="5635" max="5635" width="32" style="6" customWidth="1"/>
    <col min="5636" max="5636" width="44.3666666666667" style="6" customWidth="1"/>
    <col min="5637" max="5637" width="12.2666666666667" style="6" customWidth="1"/>
    <col min="5638" max="5638" width="9.63333333333333" style="6" customWidth="1"/>
    <col min="5639" max="5641" width="9" style="6"/>
    <col min="5642" max="5642" width="12.2666666666667" style="6" customWidth="1"/>
    <col min="5643" max="5889" width="9" style="6"/>
    <col min="5890" max="5890" width="6.26666666666667" style="6" customWidth="1"/>
    <col min="5891" max="5891" width="32" style="6" customWidth="1"/>
    <col min="5892" max="5892" width="44.3666666666667" style="6" customWidth="1"/>
    <col min="5893" max="5893" width="12.2666666666667" style="6" customWidth="1"/>
    <col min="5894" max="5894" width="9.63333333333333" style="6" customWidth="1"/>
    <col min="5895" max="5897" width="9" style="6"/>
    <col min="5898" max="5898" width="12.2666666666667" style="6" customWidth="1"/>
    <col min="5899" max="6145" width="9" style="6"/>
    <col min="6146" max="6146" width="6.26666666666667" style="6" customWidth="1"/>
    <col min="6147" max="6147" width="32" style="6" customWidth="1"/>
    <col min="6148" max="6148" width="44.3666666666667" style="6" customWidth="1"/>
    <col min="6149" max="6149" width="12.2666666666667" style="6" customWidth="1"/>
    <col min="6150" max="6150" width="9.63333333333333" style="6" customWidth="1"/>
    <col min="6151" max="6153" width="9" style="6"/>
    <col min="6154" max="6154" width="12.2666666666667" style="6" customWidth="1"/>
    <col min="6155" max="6401" width="9" style="6"/>
    <col min="6402" max="6402" width="6.26666666666667" style="6" customWidth="1"/>
    <col min="6403" max="6403" width="32" style="6" customWidth="1"/>
    <col min="6404" max="6404" width="44.3666666666667" style="6" customWidth="1"/>
    <col min="6405" max="6405" width="12.2666666666667" style="6" customWidth="1"/>
    <col min="6406" max="6406" width="9.63333333333333" style="6" customWidth="1"/>
    <col min="6407" max="6409" width="9" style="6"/>
    <col min="6410" max="6410" width="12.2666666666667" style="6" customWidth="1"/>
    <col min="6411" max="6657" width="9" style="6"/>
    <col min="6658" max="6658" width="6.26666666666667" style="6" customWidth="1"/>
    <col min="6659" max="6659" width="32" style="6" customWidth="1"/>
    <col min="6660" max="6660" width="44.3666666666667" style="6" customWidth="1"/>
    <col min="6661" max="6661" width="12.2666666666667" style="6" customWidth="1"/>
    <col min="6662" max="6662" width="9.63333333333333" style="6" customWidth="1"/>
    <col min="6663" max="6665" width="9" style="6"/>
    <col min="6666" max="6666" width="12.2666666666667" style="6" customWidth="1"/>
    <col min="6667" max="6913" width="9" style="6"/>
    <col min="6914" max="6914" width="6.26666666666667" style="6" customWidth="1"/>
    <col min="6915" max="6915" width="32" style="6" customWidth="1"/>
    <col min="6916" max="6916" width="44.3666666666667" style="6" customWidth="1"/>
    <col min="6917" max="6917" width="12.2666666666667" style="6" customWidth="1"/>
    <col min="6918" max="6918" width="9.63333333333333" style="6" customWidth="1"/>
    <col min="6919" max="6921" width="9" style="6"/>
    <col min="6922" max="6922" width="12.2666666666667" style="6" customWidth="1"/>
    <col min="6923" max="7169" width="9" style="6"/>
    <col min="7170" max="7170" width="6.26666666666667" style="6" customWidth="1"/>
    <col min="7171" max="7171" width="32" style="6" customWidth="1"/>
    <col min="7172" max="7172" width="44.3666666666667" style="6" customWidth="1"/>
    <col min="7173" max="7173" width="12.2666666666667" style="6" customWidth="1"/>
    <col min="7174" max="7174" width="9.63333333333333" style="6" customWidth="1"/>
    <col min="7175" max="7177" width="9" style="6"/>
    <col min="7178" max="7178" width="12.2666666666667" style="6" customWidth="1"/>
    <col min="7179" max="7425" width="9" style="6"/>
    <col min="7426" max="7426" width="6.26666666666667" style="6" customWidth="1"/>
    <col min="7427" max="7427" width="32" style="6" customWidth="1"/>
    <col min="7428" max="7428" width="44.3666666666667" style="6" customWidth="1"/>
    <col min="7429" max="7429" width="12.2666666666667" style="6" customWidth="1"/>
    <col min="7430" max="7430" width="9.63333333333333" style="6" customWidth="1"/>
    <col min="7431" max="7433" width="9" style="6"/>
    <col min="7434" max="7434" width="12.2666666666667" style="6" customWidth="1"/>
    <col min="7435" max="7681" width="9" style="6"/>
    <col min="7682" max="7682" width="6.26666666666667" style="6" customWidth="1"/>
    <col min="7683" max="7683" width="32" style="6" customWidth="1"/>
    <col min="7684" max="7684" width="44.3666666666667" style="6" customWidth="1"/>
    <col min="7685" max="7685" width="12.2666666666667" style="6" customWidth="1"/>
    <col min="7686" max="7686" width="9.63333333333333" style="6" customWidth="1"/>
    <col min="7687" max="7689" width="9" style="6"/>
    <col min="7690" max="7690" width="12.2666666666667" style="6" customWidth="1"/>
    <col min="7691" max="7937" width="9" style="6"/>
    <col min="7938" max="7938" width="6.26666666666667" style="6" customWidth="1"/>
    <col min="7939" max="7939" width="32" style="6" customWidth="1"/>
    <col min="7940" max="7940" width="44.3666666666667" style="6" customWidth="1"/>
    <col min="7941" max="7941" width="12.2666666666667" style="6" customWidth="1"/>
    <col min="7942" max="7942" width="9.63333333333333" style="6" customWidth="1"/>
    <col min="7943" max="7945" width="9" style="6"/>
    <col min="7946" max="7946" width="12.2666666666667" style="6" customWidth="1"/>
    <col min="7947" max="8193" width="9" style="6"/>
    <col min="8194" max="8194" width="6.26666666666667" style="6" customWidth="1"/>
    <col min="8195" max="8195" width="32" style="6" customWidth="1"/>
    <col min="8196" max="8196" width="44.3666666666667" style="6" customWidth="1"/>
    <col min="8197" max="8197" width="12.2666666666667" style="6" customWidth="1"/>
    <col min="8198" max="8198" width="9.63333333333333" style="6" customWidth="1"/>
    <col min="8199" max="8201" width="9" style="6"/>
    <col min="8202" max="8202" width="12.2666666666667" style="6" customWidth="1"/>
    <col min="8203" max="8449" width="9" style="6"/>
    <col min="8450" max="8450" width="6.26666666666667" style="6" customWidth="1"/>
    <col min="8451" max="8451" width="32" style="6" customWidth="1"/>
    <col min="8452" max="8452" width="44.3666666666667" style="6" customWidth="1"/>
    <col min="8453" max="8453" width="12.2666666666667" style="6" customWidth="1"/>
    <col min="8454" max="8454" width="9.63333333333333" style="6" customWidth="1"/>
    <col min="8455" max="8457" width="9" style="6"/>
    <col min="8458" max="8458" width="12.2666666666667" style="6" customWidth="1"/>
    <col min="8459" max="8705" width="9" style="6"/>
    <col min="8706" max="8706" width="6.26666666666667" style="6" customWidth="1"/>
    <col min="8707" max="8707" width="32" style="6" customWidth="1"/>
    <col min="8708" max="8708" width="44.3666666666667" style="6" customWidth="1"/>
    <col min="8709" max="8709" width="12.2666666666667" style="6" customWidth="1"/>
    <col min="8710" max="8710" width="9.63333333333333" style="6" customWidth="1"/>
    <col min="8711" max="8713" width="9" style="6"/>
    <col min="8714" max="8714" width="12.2666666666667" style="6" customWidth="1"/>
    <col min="8715" max="8961" width="9" style="6"/>
    <col min="8962" max="8962" width="6.26666666666667" style="6" customWidth="1"/>
    <col min="8963" max="8963" width="32" style="6" customWidth="1"/>
    <col min="8964" max="8964" width="44.3666666666667" style="6" customWidth="1"/>
    <col min="8965" max="8965" width="12.2666666666667" style="6" customWidth="1"/>
    <col min="8966" max="8966" width="9.63333333333333" style="6" customWidth="1"/>
    <col min="8967" max="8969" width="9" style="6"/>
    <col min="8970" max="8970" width="12.2666666666667" style="6" customWidth="1"/>
    <col min="8971" max="9217" width="9" style="6"/>
    <col min="9218" max="9218" width="6.26666666666667" style="6" customWidth="1"/>
    <col min="9219" max="9219" width="32" style="6" customWidth="1"/>
    <col min="9220" max="9220" width="44.3666666666667" style="6" customWidth="1"/>
    <col min="9221" max="9221" width="12.2666666666667" style="6" customWidth="1"/>
    <col min="9222" max="9222" width="9.63333333333333" style="6" customWidth="1"/>
    <col min="9223" max="9225" width="9" style="6"/>
    <col min="9226" max="9226" width="12.2666666666667" style="6" customWidth="1"/>
    <col min="9227" max="9473" width="9" style="6"/>
    <col min="9474" max="9474" width="6.26666666666667" style="6" customWidth="1"/>
    <col min="9475" max="9475" width="32" style="6" customWidth="1"/>
    <col min="9476" max="9476" width="44.3666666666667" style="6" customWidth="1"/>
    <col min="9477" max="9477" width="12.2666666666667" style="6" customWidth="1"/>
    <col min="9478" max="9478" width="9.63333333333333" style="6" customWidth="1"/>
    <col min="9479" max="9481" width="9" style="6"/>
    <col min="9482" max="9482" width="12.2666666666667" style="6" customWidth="1"/>
    <col min="9483" max="9729" width="9" style="6"/>
    <col min="9730" max="9730" width="6.26666666666667" style="6" customWidth="1"/>
    <col min="9731" max="9731" width="32" style="6" customWidth="1"/>
    <col min="9732" max="9732" width="44.3666666666667" style="6" customWidth="1"/>
    <col min="9733" max="9733" width="12.2666666666667" style="6" customWidth="1"/>
    <col min="9734" max="9734" width="9.63333333333333" style="6" customWidth="1"/>
    <col min="9735" max="9737" width="9" style="6"/>
    <col min="9738" max="9738" width="12.2666666666667" style="6" customWidth="1"/>
    <col min="9739" max="9985" width="9" style="6"/>
    <col min="9986" max="9986" width="6.26666666666667" style="6" customWidth="1"/>
    <col min="9987" max="9987" width="32" style="6" customWidth="1"/>
    <col min="9988" max="9988" width="44.3666666666667" style="6" customWidth="1"/>
    <col min="9989" max="9989" width="12.2666666666667" style="6" customWidth="1"/>
    <col min="9990" max="9990" width="9.63333333333333" style="6" customWidth="1"/>
    <col min="9991" max="9993" width="9" style="6"/>
    <col min="9994" max="9994" width="12.2666666666667" style="6" customWidth="1"/>
    <col min="9995" max="10241" width="9" style="6"/>
    <col min="10242" max="10242" width="6.26666666666667" style="6" customWidth="1"/>
    <col min="10243" max="10243" width="32" style="6" customWidth="1"/>
    <col min="10244" max="10244" width="44.3666666666667" style="6" customWidth="1"/>
    <col min="10245" max="10245" width="12.2666666666667" style="6" customWidth="1"/>
    <col min="10246" max="10246" width="9.63333333333333" style="6" customWidth="1"/>
    <col min="10247" max="10249" width="9" style="6"/>
    <col min="10250" max="10250" width="12.2666666666667" style="6" customWidth="1"/>
    <col min="10251" max="10497" width="9" style="6"/>
    <col min="10498" max="10498" width="6.26666666666667" style="6" customWidth="1"/>
    <col min="10499" max="10499" width="32" style="6" customWidth="1"/>
    <col min="10500" max="10500" width="44.3666666666667" style="6" customWidth="1"/>
    <col min="10501" max="10501" width="12.2666666666667" style="6" customWidth="1"/>
    <col min="10502" max="10502" width="9.63333333333333" style="6" customWidth="1"/>
    <col min="10503" max="10505" width="9" style="6"/>
    <col min="10506" max="10506" width="12.2666666666667" style="6" customWidth="1"/>
    <col min="10507" max="10753" width="9" style="6"/>
    <col min="10754" max="10754" width="6.26666666666667" style="6" customWidth="1"/>
    <col min="10755" max="10755" width="32" style="6" customWidth="1"/>
    <col min="10756" max="10756" width="44.3666666666667" style="6" customWidth="1"/>
    <col min="10757" max="10757" width="12.2666666666667" style="6" customWidth="1"/>
    <col min="10758" max="10758" width="9.63333333333333" style="6" customWidth="1"/>
    <col min="10759" max="10761" width="9" style="6"/>
    <col min="10762" max="10762" width="12.2666666666667" style="6" customWidth="1"/>
    <col min="10763" max="11009" width="9" style="6"/>
    <col min="11010" max="11010" width="6.26666666666667" style="6" customWidth="1"/>
    <col min="11011" max="11011" width="32" style="6" customWidth="1"/>
    <col min="11012" max="11012" width="44.3666666666667" style="6" customWidth="1"/>
    <col min="11013" max="11013" width="12.2666666666667" style="6" customWidth="1"/>
    <col min="11014" max="11014" width="9.63333333333333" style="6" customWidth="1"/>
    <col min="11015" max="11017" width="9" style="6"/>
    <col min="11018" max="11018" width="12.2666666666667" style="6" customWidth="1"/>
    <col min="11019" max="11265" width="9" style="6"/>
    <col min="11266" max="11266" width="6.26666666666667" style="6" customWidth="1"/>
    <col min="11267" max="11267" width="32" style="6" customWidth="1"/>
    <col min="11268" max="11268" width="44.3666666666667" style="6" customWidth="1"/>
    <col min="11269" max="11269" width="12.2666666666667" style="6" customWidth="1"/>
    <col min="11270" max="11270" width="9.63333333333333" style="6" customWidth="1"/>
    <col min="11271" max="11273" width="9" style="6"/>
    <col min="11274" max="11274" width="12.2666666666667" style="6" customWidth="1"/>
    <col min="11275" max="11521" width="9" style="6"/>
    <col min="11522" max="11522" width="6.26666666666667" style="6" customWidth="1"/>
    <col min="11523" max="11523" width="32" style="6" customWidth="1"/>
    <col min="11524" max="11524" width="44.3666666666667" style="6" customWidth="1"/>
    <col min="11525" max="11525" width="12.2666666666667" style="6" customWidth="1"/>
    <col min="11526" max="11526" width="9.63333333333333" style="6" customWidth="1"/>
    <col min="11527" max="11529" width="9" style="6"/>
    <col min="11530" max="11530" width="12.2666666666667" style="6" customWidth="1"/>
    <col min="11531" max="11777" width="9" style="6"/>
    <col min="11778" max="11778" width="6.26666666666667" style="6" customWidth="1"/>
    <col min="11779" max="11779" width="32" style="6" customWidth="1"/>
    <col min="11780" max="11780" width="44.3666666666667" style="6" customWidth="1"/>
    <col min="11781" max="11781" width="12.2666666666667" style="6" customWidth="1"/>
    <col min="11782" max="11782" width="9.63333333333333" style="6" customWidth="1"/>
    <col min="11783" max="11785" width="9" style="6"/>
    <col min="11786" max="11786" width="12.2666666666667" style="6" customWidth="1"/>
    <col min="11787" max="12033" width="9" style="6"/>
    <col min="12034" max="12034" width="6.26666666666667" style="6" customWidth="1"/>
    <col min="12035" max="12035" width="32" style="6" customWidth="1"/>
    <col min="12036" max="12036" width="44.3666666666667" style="6" customWidth="1"/>
    <col min="12037" max="12037" width="12.2666666666667" style="6" customWidth="1"/>
    <col min="12038" max="12038" width="9.63333333333333" style="6" customWidth="1"/>
    <col min="12039" max="12041" width="9" style="6"/>
    <col min="12042" max="12042" width="12.2666666666667" style="6" customWidth="1"/>
    <col min="12043" max="12289" width="9" style="6"/>
    <col min="12290" max="12290" width="6.26666666666667" style="6" customWidth="1"/>
    <col min="12291" max="12291" width="32" style="6" customWidth="1"/>
    <col min="12292" max="12292" width="44.3666666666667" style="6" customWidth="1"/>
    <col min="12293" max="12293" width="12.2666666666667" style="6" customWidth="1"/>
    <col min="12294" max="12294" width="9.63333333333333" style="6" customWidth="1"/>
    <col min="12295" max="12297" width="9" style="6"/>
    <col min="12298" max="12298" width="12.2666666666667" style="6" customWidth="1"/>
    <col min="12299" max="12545" width="9" style="6"/>
    <col min="12546" max="12546" width="6.26666666666667" style="6" customWidth="1"/>
    <col min="12547" max="12547" width="32" style="6" customWidth="1"/>
    <col min="12548" max="12548" width="44.3666666666667" style="6" customWidth="1"/>
    <col min="12549" max="12549" width="12.2666666666667" style="6" customWidth="1"/>
    <col min="12550" max="12550" width="9.63333333333333" style="6" customWidth="1"/>
    <col min="12551" max="12553" width="9" style="6"/>
    <col min="12554" max="12554" width="12.2666666666667" style="6" customWidth="1"/>
    <col min="12555" max="12801" width="9" style="6"/>
    <col min="12802" max="12802" width="6.26666666666667" style="6" customWidth="1"/>
    <col min="12803" max="12803" width="32" style="6" customWidth="1"/>
    <col min="12804" max="12804" width="44.3666666666667" style="6" customWidth="1"/>
    <col min="12805" max="12805" width="12.2666666666667" style="6" customWidth="1"/>
    <col min="12806" max="12806" width="9.63333333333333" style="6" customWidth="1"/>
    <col min="12807" max="12809" width="9" style="6"/>
    <col min="12810" max="12810" width="12.2666666666667" style="6" customWidth="1"/>
    <col min="12811" max="13057" width="9" style="6"/>
    <col min="13058" max="13058" width="6.26666666666667" style="6" customWidth="1"/>
    <col min="13059" max="13059" width="32" style="6" customWidth="1"/>
    <col min="13060" max="13060" width="44.3666666666667" style="6" customWidth="1"/>
    <col min="13061" max="13061" width="12.2666666666667" style="6" customWidth="1"/>
    <col min="13062" max="13062" width="9.63333333333333" style="6" customWidth="1"/>
    <col min="13063" max="13065" width="9" style="6"/>
    <col min="13066" max="13066" width="12.2666666666667" style="6" customWidth="1"/>
    <col min="13067" max="13313" width="9" style="6"/>
    <col min="13314" max="13314" width="6.26666666666667" style="6" customWidth="1"/>
    <col min="13315" max="13315" width="32" style="6" customWidth="1"/>
    <col min="13316" max="13316" width="44.3666666666667" style="6" customWidth="1"/>
    <col min="13317" max="13317" width="12.2666666666667" style="6" customWidth="1"/>
    <col min="13318" max="13318" width="9.63333333333333" style="6" customWidth="1"/>
    <col min="13319" max="13321" width="9" style="6"/>
    <col min="13322" max="13322" width="12.2666666666667" style="6" customWidth="1"/>
    <col min="13323" max="13569" width="9" style="6"/>
    <col min="13570" max="13570" width="6.26666666666667" style="6" customWidth="1"/>
    <col min="13571" max="13571" width="32" style="6" customWidth="1"/>
    <col min="13572" max="13572" width="44.3666666666667" style="6" customWidth="1"/>
    <col min="13573" max="13573" width="12.2666666666667" style="6" customWidth="1"/>
    <col min="13574" max="13574" width="9.63333333333333" style="6" customWidth="1"/>
    <col min="13575" max="13577" width="9" style="6"/>
    <col min="13578" max="13578" width="12.2666666666667" style="6" customWidth="1"/>
    <col min="13579" max="13825" width="9" style="6"/>
    <col min="13826" max="13826" width="6.26666666666667" style="6" customWidth="1"/>
    <col min="13827" max="13827" width="32" style="6" customWidth="1"/>
    <col min="13828" max="13828" width="44.3666666666667" style="6" customWidth="1"/>
    <col min="13829" max="13829" width="12.2666666666667" style="6" customWidth="1"/>
    <col min="13830" max="13830" width="9.63333333333333" style="6" customWidth="1"/>
    <col min="13831" max="13833" width="9" style="6"/>
    <col min="13834" max="13834" width="12.2666666666667" style="6" customWidth="1"/>
    <col min="13835" max="14081" width="9" style="6"/>
    <col min="14082" max="14082" width="6.26666666666667" style="6" customWidth="1"/>
    <col min="14083" max="14083" width="32" style="6" customWidth="1"/>
    <col min="14084" max="14084" width="44.3666666666667" style="6" customWidth="1"/>
    <col min="14085" max="14085" width="12.2666666666667" style="6" customWidth="1"/>
    <col min="14086" max="14086" width="9.63333333333333" style="6" customWidth="1"/>
    <col min="14087" max="14089" width="9" style="6"/>
    <col min="14090" max="14090" width="12.2666666666667" style="6" customWidth="1"/>
    <col min="14091" max="14337" width="9" style="6"/>
    <col min="14338" max="14338" width="6.26666666666667" style="6" customWidth="1"/>
    <col min="14339" max="14339" width="32" style="6" customWidth="1"/>
    <col min="14340" max="14340" width="44.3666666666667" style="6" customWidth="1"/>
    <col min="14341" max="14341" width="12.2666666666667" style="6" customWidth="1"/>
    <col min="14342" max="14342" width="9.63333333333333" style="6" customWidth="1"/>
    <col min="14343" max="14345" width="9" style="6"/>
    <col min="14346" max="14346" width="12.2666666666667" style="6" customWidth="1"/>
    <col min="14347" max="14593" width="9" style="6"/>
    <col min="14594" max="14594" width="6.26666666666667" style="6" customWidth="1"/>
    <col min="14595" max="14595" width="32" style="6" customWidth="1"/>
    <col min="14596" max="14596" width="44.3666666666667" style="6" customWidth="1"/>
    <col min="14597" max="14597" width="12.2666666666667" style="6" customWidth="1"/>
    <col min="14598" max="14598" width="9.63333333333333" style="6" customWidth="1"/>
    <col min="14599" max="14601" width="9" style="6"/>
    <col min="14602" max="14602" width="12.2666666666667" style="6" customWidth="1"/>
    <col min="14603" max="14849" width="9" style="6"/>
    <col min="14850" max="14850" width="6.26666666666667" style="6" customWidth="1"/>
    <col min="14851" max="14851" width="32" style="6" customWidth="1"/>
    <col min="14852" max="14852" width="44.3666666666667" style="6" customWidth="1"/>
    <col min="14853" max="14853" width="12.2666666666667" style="6" customWidth="1"/>
    <col min="14854" max="14854" width="9.63333333333333" style="6" customWidth="1"/>
    <col min="14855" max="14857" width="9" style="6"/>
    <col min="14858" max="14858" width="12.2666666666667" style="6" customWidth="1"/>
    <col min="14859" max="15105" width="9" style="6"/>
    <col min="15106" max="15106" width="6.26666666666667" style="6" customWidth="1"/>
    <col min="15107" max="15107" width="32" style="6" customWidth="1"/>
    <col min="15108" max="15108" width="44.3666666666667" style="6" customWidth="1"/>
    <col min="15109" max="15109" width="12.2666666666667" style="6" customWidth="1"/>
    <col min="15110" max="15110" width="9.63333333333333" style="6" customWidth="1"/>
    <col min="15111" max="15113" width="9" style="6"/>
    <col min="15114" max="15114" width="12.2666666666667" style="6" customWidth="1"/>
    <col min="15115" max="15361" width="9" style="6"/>
    <col min="15362" max="15362" width="6.26666666666667" style="6" customWidth="1"/>
    <col min="15363" max="15363" width="32" style="6" customWidth="1"/>
    <col min="15364" max="15364" width="44.3666666666667" style="6" customWidth="1"/>
    <col min="15365" max="15365" width="12.2666666666667" style="6" customWidth="1"/>
    <col min="15366" max="15366" width="9.63333333333333" style="6" customWidth="1"/>
    <col min="15367" max="15369" width="9" style="6"/>
    <col min="15370" max="15370" width="12.2666666666667" style="6" customWidth="1"/>
    <col min="15371" max="15617" width="9" style="6"/>
    <col min="15618" max="15618" width="6.26666666666667" style="6" customWidth="1"/>
    <col min="15619" max="15619" width="32" style="6" customWidth="1"/>
    <col min="15620" max="15620" width="44.3666666666667" style="6" customWidth="1"/>
    <col min="15621" max="15621" width="12.2666666666667" style="6" customWidth="1"/>
    <col min="15622" max="15622" width="9.63333333333333" style="6" customWidth="1"/>
    <col min="15623" max="15625" width="9" style="6"/>
    <col min="15626" max="15626" width="12.2666666666667" style="6" customWidth="1"/>
    <col min="15627" max="15873" width="9" style="6"/>
    <col min="15874" max="15874" width="6.26666666666667" style="6" customWidth="1"/>
    <col min="15875" max="15875" width="32" style="6" customWidth="1"/>
    <col min="15876" max="15876" width="44.3666666666667" style="6" customWidth="1"/>
    <col min="15877" max="15877" width="12.2666666666667" style="6" customWidth="1"/>
    <col min="15878" max="15878" width="9.63333333333333" style="6" customWidth="1"/>
    <col min="15879" max="15881" width="9" style="6"/>
    <col min="15882" max="15882" width="12.2666666666667" style="6" customWidth="1"/>
    <col min="15883" max="16129" width="9" style="6"/>
    <col min="16130" max="16130" width="6.26666666666667" style="6" customWidth="1"/>
    <col min="16131" max="16131" width="32" style="6" customWidth="1"/>
    <col min="16132" max="16132" width="44.3666666666667" style="6" customWidth="1"/>
    <col min="16133" max="16133" width="12.2666666666667" style="6" customWidth="1"/>
    <col min="16134" max="16134" width="9.63333333333333" style="6" customWidth="1"/>
    <col min="16135" max="16137" width="9" style="6"/>
    <col min="16138" max="16138" width="12.2666666666667" style="6" customWidth="1"/>
    <col min="16139" max="16384" width="9" style="6"/>
  </cols>
  <sheetData>
    <row r="1" s="1" customFormat="1" ht="17.25" spans="1:8">
      <c r="A1" s="7" t="s">
        <v>1043</v>
      </c>
      <c r="B1" s="8"/>
      <c r="C1" s="8"/>
      <c r="D1" s="9"/>
      <c r="E1" s="9"/>
      <c r="F1" s="10"/>
    </row>
    <row r="2" ht="39.75" customHeight="1" spans="1:8">
      <c r="A2" s="11" t="s">
        <v>1044</v>
      </c>
      <c r="B2" s="11"/>
      <c r="C2" s="11"/>
      <c r="D2" s="12"/>
      <c r="E2" s="12"/>
      <c r="F2" s="12"/>
      <c r="G2" s="13"/>
    </row>
    <row r="3" ht="15.75" customHeight="1" spans="1:8">
      <c r="A3" s="14"/>
      <c r="B3" s="15"/>
      <c r="C3" s="15"/>
      <c r="D3" s="16"/>
      <c r="E3" s="16"/>
      <c r="F3" s="16" t="s">
        <v>41</v>
      </c>
    </row>
    <row r="4" ht="38.25" customHeight="1" spans="1:8">
      <c r="A4" s="17" t="s">
        <v>520</v>
      </c>
      <c r="B4" s="18" t="s">
        <v>1014</v>
      </c>
      <c r="C4" s="18" t="s">
        <v>1045</v>
      </c>
      <c r="D4" s="19" t="s">
        <v>4</v>
      </c>
      <c r="E4" s="19" t="s">
        <v>1046</v>
      </c>
      <c r="F4" s="19" t="s">
        <v>6</v>
      </c>
    </row>
    <row r="5" ht="115.5" spans="1:8">
      <c r="A5" s="20">
        <v>1</v>
      </c>
      <c r="B5" s="21" t="s">
        <v>1047</v>
      </c>
      <c r="C5" s="21" t="s">
        <v>1048</v>
      </c>
      <c r="D5" s="22">
        <v>30000</v>
      </c>
      <c r="E5" s="22">
        <v>20620</v>
      </c>
      <c r="F5" s="22">
        <v>20595</v>
      </c>
    </row>
    <row r="6" ht="66" spans="1:8">
      <c r="A6" s="20">
        <v>2</v>
      </c>
      <c r="B6" s="21" t="s">
        <v>1049</v>
      </c>
      <c r="C6" s="21" t="s">
        <v>1050</v>
      </c>
      <c r="D6" s="22">
        <v>5000</v>
      </c>
      <c r="E6" s="22">
        <v>4947</v>
      </c>
      <c r="F6" s="22">
        <v>4946.92</v>
      </c>
    </row>
    <row r="7" ht="33" spans="1:8">
      <c r="A7" s="20">
        <v>3</v>
      </c>
      <c r="B7" s="21" t="s">
        <v>1051</v>
      </c>
      <c r="C7" s="21" t="s">
        <v>1052</v>
      </c>
      <c r="D7" s="22">
        <v>2000</v>
      </c>
      <c r="E7" s="22">
        <v>2000</v>
      </c>
      <c r="F7" s="22">
        <v>1991.26</v>
      </c>
    </row>
    <row r="8" ht="66" spans="1:8">
      <c r="A8" s="20">
        <v>4</v>
      </c>
      <c r="B8" s="21" t="s">
        <v>1053</v>
      </c>
      <c r="C8" s="21" t="s">
        <v>1054</v>
      </c>
      <c r="D8" s="22">
        <v>6000</v>
      </c>
      <c r="E8" s="22">
        <v>5975</v>
      </c>
      <c r="F8" s="22">
        <v>5975</v>
      </c>
      <c r="H8" s="23"/>
    </row>
    <row r="9" ht="33" spans="1:8">
      <c r="A9" s="20">
        <v>5</v>
      </c>
      <c r="B9" s="21" t="s">
        <v>1055</v>
      </c>
      <c r="C9" s="21" t="s">
        <v>1056</v>
      </c>
      <c r="D9" s="22">
        <v>30000</v>
      </c>
      <c r="E9" s="22">
        <v>37188</v>
      </c>
      <c r="F9" s="22">
        <v>37188</v>
      </c>
    </row>
    <row r="10" ht="82.5" spans="1:8">
      <c r="A10" s="20">
        <v>6</v>
      </c>
      <c r="B10" s="21" t="s">
        <v>1057</v>
      </c>
      <c r="C10" s="21" t="s">
        <v>1058</v>
      </c>
      <c r="D10" s="22">
        <v>40000</v>
      </c>
      <c r="E10" s="22">
        <v>41943</v>
      </c>
      <c r="F10" s="22">
        <v>41942.99</v>
      </c>
    </row>
    <row r="11" ht="115.5" spans="1:8">
      <c r="A11" s="20">
        <v>7</v>
      </c>
      <c r="B11" s="21" t="s">
        <v>1059</v>
      </c>
      <c r="C11" s="21" t="s">
        <v>1060</v>
      </c>
      <c r="D11" s="22">
        <v>9500</v>
      </c>
      <c r="E11" s="22">
        <v>9225</v>
      </c>
      <c r="F11" s="22">
        <v>9225</v>
      </c>
    </row>
    <row r="12" ht="97.5" customHeight="1" spans="1:8">
      <c r="A12" s="20">
        <v>8</v>
      </c>
      <c r="B12" s="21" t="s">
        <v>1061</v>
      </c>
      <c r="C12" s="21" t="s">
        <v>1062</v>
      </c>
      <c r="D12" s="22">
        <v>7000</v>
      </c>
      <c r="E12" s="22">
        <v>12176.5</v>
      </c>
      <c r="F12" s="22">
        <v>12176.5</v>
      </c>
    </row>
    <row r="13" ht="49.5" spans="1:8">
      <c r="A13" s="20">
        <v>9</v>
      </c>
      <c r="B13" s="21" t="s">
        <v>1063</v>
      </c>
      <c r="C13" s="21" t="s">
        <v>1064</v>
      </c>
      <c r="D13" s="22">
        <v>300</v>
      </c>
      <c r="E13" s="22">
        <v>0</v>
      </c>
      <c r="F13" s="22">
        <v>0</v>
      </c>
    </row>
    <row r="14" ht="82.5" spans="1:8">
      <c r="A14" s="20">
        <v>10</v>
      </c>
      <c r="B14" s="21" t="s">
        <v>1065</v>
      </c>
      <c r="C14" s="21" t="s">
        <v>1066</v>
      </c>
      <c r="D14" s="22">
        <v>3000</v>
      </c>
      <c r="E14" s="22">
        <v>1511</v>
      </c>
      <c r="F14" s="22">
        <v>1511</v>
      </c>
    </row>
    <row r="15" ht="66" spans="1:8">
      <c r="A15" s="20">
        <v>11</v>
      </c>
      <c r="B15" s="21" t="s">
        <v>1067</v>
      </c>
      <c r="C15" s="21" t="s">
        <v>1068</v>
      </c>
      <c r="D15" s="22">
        <v>10080</v>
      </c>
      <c r="E15" s="22">
        <v>93178</v>
      </c>
      <c r="F15" s="22">
        <v>93164.45</v>
      </c>
    </row>
    <row r="16" ht="49.5" spans="1:8">
      <c r="A16" s="20">
        <v>12</v>
      </c>
      <c r="B16" s="21" t="s">
        <v>1069</v>
      </c>
      <c r="C16" s="21" t="s">
        <v>1070</v>
      </c>
      <c r="D16" s="22">
        <v>6000</v>
      </c>
      <c r="E16" s="22">
        <v>4138</v>
      </c>
      <c r="F16" s="22">
        <v>4138</v>
      </c>
    </row>
    <row r="17" ht="49.5" spans="1:6">
      <c r="A17" s="20">
        <v>13</v>
      </c>
      <c r="B17" s="21" t="s">
        <v>1071</v>
      </c>
      <c r="C17" s="21" t="s">
        <v>1072</v>
      </c>
      <c r="D17" s="22">
        <v>8000</v>
      </c>
      <c r="E17" s="22">
        <v>17499</v>
      </c>
      <c r="F17" s="22">
        <v>17481.29</v>
      </c>
    </row>
    <row r="18" ht="115.5" spans="1:6">
      <c r="A18" s="20">
        <v>14</v>
      </c>
      <c r="B18" s="21" t="s">
        <v>1073</v>
      </c>
      <c r="C18" s="21" t="s">
        <v>1074</v>
      </c>
      <c r="D18" s="22">
        <v>4000</v>
      </c>
      <c r="E18" s="22">
        <v>4900</v>
      </c>
      <c r="F18" s="22">
        <v>4900</v>
      </c>
    </row>
    <row r="19" ht="62.25" customHeight="1" spans="1:6">
      <c r="A19" s="20">
        <v>15</v>
      </c>
      <c r="B19" s="21" t="s">
        <v>1075</v>
      </c>
      <c r="C19" s="21" t="s">
        <v>1076</v>
      </c>
      <c r="D19" s="22">
        <v>10000</v>
      </c>
      <c r="E19" s="22">
        <v>1995</v>
      </c>
      <c r="F19" s="22">
        <v>1995</v>
      </c>
    </row>
    <row r="20" ht="49.5" spans="1:6">
      <c r="A20" s="20">
        <v>16</v>
      </c>
      <c r="B20" s="21" t="s">
        <v>1077</v>
      </c>
      <c r="C20" s="21" t="s">
        <v>1078</v>
      </c>
      <c r="D20" s="22">
        <v>4050</v>
      </c>
      <c r="E20" s="22">
        <v>4050</v>
      </c>
      <c r="F20" s="22">
        <v>4049.8</v>
      </c>
    </row>
    <row r="21" ht="49.5" spans="1:6">
      <c r="A21" s="20">
        <v>17</v>
      </c>
      <c r="B21" s="21" t="s">
        <v>1079</v>
      </c>
      <c r="C21" s="21" t="s">
        <v>1080</v>
      </c>
      <c r="D21" s="22">
        <v>3200</v>
      </c>
      <c r="E21" s="22">
        <v>911.37</v>
      </c>
      <c r="F21" s="22">
        <v>911.37</v>
      </c>
    </row>
    <row r="22" ht="49.5" spans="1:6">
      <c r="A22" s="20">
        <v>18</v>
      </c>
      <c r="B22" s="21" t="s">
        <v>1081</v>
      </c>
      <c r="C22" s="21" t="s">
        <v>1082</v>
      </c>
      <c r="D22" s="22">
        <v>1000</v>
      </c>
      <c r="E22" s="22">
        <v>330</v>
      </c>
      <c r="F22" s="22">
        <v>330</v>
      </c>
    </row>
    <row r="23" ht="99" spans="1:6">
      <c r="A23" s="20">
        <v>19</v>
      </c>
      <c r="B23" s="21" t="s">
        <v>1083</v>
      </c>
      <c r="C23" s="21" t="s">
        <v>1084</v>
      </c>
      <c r="D23" s="22">
        <v>1000</v>
      </c>
      <c r="E23" s="22">
        <v>200</v>
      </c>
      <c r="F23" s="22">
        <v>200</v>
      </c>
    </row>
    <row r="24" ht="66" spans="1:6">
      <c r="A24" s="20">
        <v>20</v>
      </c>
      <c r="B24" s="21" t="s">
        <v>1085</v>
      </c>
      <c r="C24" s="21" t="s">
        <v>1086</v>
      </c>
      <c r="D24" s="22">
        <v>4000</v>
      </c>
      <c r="E24" s="22">
        <v>2100</v>
      </c>
      <c r="F24" s="22">
        <v>2100</v>
      </c>
    </row>
    <row r="25" ht="33" spans="1:6">
      <c r="A25" s="20">
        <v>21</v>
      </c>
      <c r="B25" s="21" t="s">
        <v>1087</v>
      </c>
      <c r="C25" s="21" t="s">
        <v>1088</v>
      </c>
      <c r="D25" s="22">
        <v>100</v>
      </c>
      <c r="E25" s="22">
        <v>400</v>
      </c>
      <c r="F25" s="22">
        <v>400</v>
      </c>
    </row>
    <row r="26" ht="49.5" spans="1:6">
      <c r="A26" s="20">
        <v>22</v>
      </c>
      <c r="B26" s="21" t="s">
        <v>1089</v>
      </c>
      <c r="C26" s="21" t="s">
        <v>1090</v>
      </c>
      <c r="D26" s="22">
        <v>50</v>
      </c>
      <c r="E26" s="22">
        <v>105</v>
      </c>
      <c r="F26" s="22">
        <v>105</v>
      </c>
    </row>
    <row r="27" ht="99" spans="1:6">
      <c r="A27" s="20">
        <v>23</v>
      </c>
      <c r="B27" s="21" t="s">
        <v>1091</v>
      </c>
      <c r="C27" s="21" t="s">
        <v>1092</v>
      </c>
      <c r="D27" s="22">
        <v>100</v>
      </c>
      <c r="E27" s="22">
        <v>5</v>
      </c>
      <c r="F27" s="22">
        <v>4.19</v>
      </c>
    </row>
    <row r="28" ht="66" spans="1:6">
      <c r="A28" s="20">
        <v>24</v>
      </c>
      <c r="B28" s="21" t="s">
        <v>1093</v>
      </c>
      <c r="C28" s="21" t="s">
        <v>1094</v>
      </c>
      <c r="D28" s="22">
        <v>1000</v>
      </c>
      <c r="E28" s="22">
        <v>96.2</v>
      </c>
      <c r="F28" s="22">
        <v>96.2</v>
      </c>
    </row>
    <row r="29" ht="49.5" spans="1:6">
      <c r="A29" s="20">
        <v>25</v>
      </c>
      <c r="B29" s="21" t="s">
        <v>1095</v>
      </c>
      <c r="C29" s="21" t="s">
        <v>1096</v>
      </c>
      <c r="D29" s="22">
        <v>200</v>
      </c>
      <c r="E29" s="22">
        <v>13.9</v>
      </c>
      <c r="F29" s="22">
        <v>13.9</v>
      </c>
    </row>
    <row r="30" ht="115.5" spans="1:6">
      <c r="A30" s="20">
        <v>26</v>
      </c>
      <c r="B30" s="21" t="s">
        <v>1097</v>
      </c>
      <c r="C30" s="21" t="s">
        <v>1098</v>
      </c>
      <c r="D30" s="22">
        <v>50</v>
      </c>
      <c r="E30" s="22">
        <v>0</v>
      </c>
      <c r="F30" s="22">
        <v>0</v>
      </c>
    </row>
    <row r="31" ht="115.5" spans="1:6">
      <c r="A31" s="20">
        <v>27</v>
      </c>
      <c r="B31" s="21" t="s">
        <v>1099</v>
      </c>
      <c r="C31" s="21" t="s">
        <v>1100</v>
      </c>
      <c r="D31" s="22">
        <v>1000</v>
      </c>
      <c r="E31" s="22">
        <v>335.83</v>
      </c>
      <c r="F31" s="22">
        <v>335.83</v>
      </c>
    </row>
    <row r="32" ht="33" spans="1:6">
      <c r="A32" s="20">
        <v>28</v>
      </c>
      <c r="B32" s="21" t="s">
        <v>1101</v>
      </c>
      <c r="C32" s="21" t="s">
        <v>1102</v>
      </c>
      <c r="D32" s="22">
        <v>100</v>
      </c>
      <c r="E32" s="22">
        <v>10</v>
      </c>
      <c r="F32" s="22">
        <v>10</v>
      </c>
    </row>
    <row r="33" ht="49.5" spans="1:6">
      <c r="A33" s="20">
        <v>29</v>
      </c>
      <c r="B33" s="21" t="s">
        <v>1103</v>
      </c>
      <c r="C33" s="21" t="s">
        <v>1104</v>
      </c>
      <c r="D33" s="22">
        <v>100</v>
      </c>
      <c r="E33" s="22">
        <v>100</v>
      </c>
      <c r="F33" s="22">
        <v>0</v>
      </c>
    </row>
    <row r="34" ht="49.5" spans="1:6">
      <c r="A34" s="20">
        <v>30</v>
      </c>
      <c r="B34" s="21" t="s">
        <v>1105</v>
      </c>
      <c r="C34" s="21" t="s">
        <v>1106</v>
      </c>
      <c r="D34" s="22">
        <v>5500</v>
      </c>
      <c r="E34" s="22">
        <v>7500</v>
      </c>
      <c r="F34" s="22">
        <v>7500</v>
      </c>
    </row>
    <row r="35" ht="49.5" spans="1:6">
      <c r="A35" s="20">
        <v>31</v>
      </c>
      <c r="B35" s="24" t="s">
        <v>1107</v>
      </c>
      <c r="C35" s="24" t="s">
        <v>1108</v>
      </c>
      <c r="D35" s="25">
        <v>8000</v>
      </c>
      <c r="E35" s="25">
        <v>7750</v>
      </c>
      <c r="F35" s="26">
        <v>7750</v>
      </c>
    </row>
    <row r="36" ht="82.5" spans="1:6">
      <c r="A36" s="20">
        <v>32</v>
      </c>
      <c r="B36" s="24" t="s">
        <v>1109</v>
      </c>
      <c r="C36" s="24" t="s">
        <v>1110</v>
      </c>
      <c r="D36" s="25">
        <v>4200</v>
      </c>
      <c r="E36" s="25">
        <v>351</v>
      </c>
      <c r="F36" s="26">
        <v>347.52</v>
      </c>
    </row>
    <row r="37" ht="82.5" spans="1:6">
      <c r="A37" s="20">
        <v>33</v>
      </c>
      <c r="B37" s="24" t="s">
        <v>1111</v>
      </c>
      <c r="C37" s="24" t="s">
        <v>1112</v>
      </c>
      <c r="D37" s="25">
        <v>2050</v>
      </c>
      <c r="E37" s="25">
        <v>0</v>
      </c>
      <c r="F37" s="26">
        <v>0</v>
      </c>
    </row>
    <row r="38" ht="66" spans="1:6">
      <c r="A38" s="20">
        <v>34</v>
      </c>
      <c r="B38" s="24" t="s">
        <v>1113</v>
      </c>
      <c r="C38" s="24" t="s">
        <v>1114</v>
      </c>
      <c r="D38" s="25">
        <v>2000</v>
      </c>
      <c r="E38" s="25">
        <v>3744</v>
      </c>
      <c r="F38" s="26">
        <v>3744</v>
      </c>
    </row>
    <row r="39" ht="49.5" spans="1:6">
      <c r="A39" s="20">
        <v>35</v>
      </c>
      <c r="B39" s="24" t="s">
        <v>1115</v>
      </c>
      <c r="C39" s="24" t="s">
        <v>1116</v>
      </c>
      <c r="D39" s="25">
        <v>27000</v>
      </c>
      <c r="E39" s="25">
        <v>26599.8</v>
      </c>
      <c r="F39" s="26">
        <v>26597.07</v>
      </c>
    </row>
    <row r="40" ht="33" spans="1:6">
      <c r="A40" s="20">
        <v>36</v>
      </c>
      <c r="B40" s="24" t="s">
        <v>1117</v>
      </c>
      <c r="C40" s="24" t="s">
        <v>1118</v>
      </c>
      <c r="D40" s="25">
        <v>5000</v>
      </c>
      <c r="E40" s="25">
        <v>3862</v>
      </c>
      <c r="F40" s="26">
        <v>3860.39</v>
      </c>
    </row>
    <row r="41" ht="33" spans="1:6">
      <c r="A41" s="20">
        <v>37</v>
      </c>
      <c r="B41" s="24" t="s">
        <v>1119</v>
      </c>
      <c r="C41" s="24" t="s">
        <v>1120</v>
      </c>
      <c r="D41" s="25">
        <v>3300</v>
      </c>
      <c r="E41" s="25">
        <v>4593</v>
      </c>
      <c r="F41" s="26">
        <v>4586.86</v>
      </c>
    </row>
    <row r="42" ht="115.5" spans="1:6">
      <c r="A42" s="20">
        <v>38</v>
      </c>
      <c r="B42" s="24" t="s">
        <v>1121</v>
      </c>
      <c r="C42" s="24" t="s">
        <v>1122</v>
      </c>
      <c r="D42" s="25">
        <v>4500</v>
      </c>
      <c r="E42" s="25">
        <v>4339.44</v>
      </c>
      <c r="F42" s="26">
        <v>4330.36</v>
      </c>
    </row>
    <row r="43" ht="49.5" spans="1:6">
      <c r="A43" s="20">
        <v>39</v>
      </c>
      <c r="B43" s="24" t="s">
        <v>1123</v>
      </c>
      <c r="C43" s="24" t="s">
        <v>1124</v>
      </c>
      <c r="D43" s="25">
        <v>13000</v>
      </c>
      <c r="E43" s="25">
        <v>24537</v>
      </c>
      <c r="F43" s="26">
        <v>24534</v>
      </c>
    </row>
    <row r="44" ht="33" spans="1:6">
      <c r="A44" s="20">
        <v>40</v>
      </c>
      <c r="B44" s="24" t="s">
        <v>1125</v>
      </c>
      <c r="C44" s="24" t="s">
        <v>1126</v>
      </c>
      <c r="D44" s="25">
        <v>9000</v>
      </c>
      <c r="E44" s="25">
        <v>0</v>
      </c>
      <c r="F44" s="26">
        <v>0</v>
      </c>
    </row>
    <row r="45" ht="33" spans="1:6">
      <c r="A45" s="20">
        <v>41</v>
      </c>
      <c r="B45" s="24" t="s">
        <v>1127</v>
      </c>
      <c r="C45" s="24" t="s">
        <v>1128</v>
      </c>
      <c r="D45" s="25">
        <v>1910</v>
      </c>
      <c r="E45" s="25">
        <v>1853</v>
      </c>
      <c r="F45" s="26">
        <v>1829</v>
      </c>
    </row>
    <row r="46" ht="66" spans="1:6">
      <c r="A46" s="20">
        <v>42</v>
      </c>
      <c r="B46" s="24" t="s">
        <v>1129</v>
      </c>
      <c r="C46" s="24" t="s">
        <v>1130</v>
      </c>
      <c r="D46" s="25">
        <v>20000</v>
      </c>
      <c r="E46" s="25">
        <v>20932</v>
      </c>
      <c r="F46" s="26">
        <v>20931.78</v>
      </c>
    </row>
    <row r="47" ht="33" spans="1:6">
      <c r="A47" s="20">
        <v>43</v>
      </c>
      <c r="B47" s="24" t="s">
        <v>1131</v>
      </c>
      <c r="C47" s="24" t="s">
        <v>1132</v>
      </c>
      <c r="D47" s="25">
        <v>600</v>
      </c>
      <c r="E47" s="25">
        <v>6.15</v>
      </c>
      <c r="F47" s="26">
        <v>5.71</v>
      </c>
    </row>
    <row r="48" ht="49.5" spans="1:6">
      <c r="A48" s="20">
        <v>44</v>
      </c>
      <c r="B48" s="24" t="s">
        <v>1133</v>
      </c>
      <c r="C48" s="24" t="s">
        <v>1134</v>
      </c>
      <c r="D48" s="25">
        <v>500</v>
      </c>
      <c r="E48" s="25">
        <v>0</v>
      </c>
      <c r="F48" s="26">
        <v>0</v>
      </c>
    </row>
  </sheetData>
  <autoFilter xmlns:etc="http://www.wps.cn/officeDocument/2017/etCustomData" ref="A4:F48" etc:filterBottomFollowUsedRange="0">
    <extLst/>
  </autoFilter>
  <mergeCells count="1">
    <mergeCell ref="A2:F2"/>
  </mergeCells>
  <printOptions horizontalCentered="1"/>
  <pageMargins left="0.314583333333333" right="0.314583333333333" top="0.590277777777778" bottom="0.432638888888889" header="0.511805555555556" footer="0.393055555555556"/>
  <pageSetup paperSize="9" scale="85" fitToHeight="0" orientation="portrait"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6"/>
  <sheetViews>
    <sheetView workbookViewId="0">
      <selection activeCell="C12" sqref="C12"/>
    </sheetView>
  </sheetViews>
  <sheetFormatPr defaultColWidth="8.725" defaultRowHeight="17.25" outlineLevelCol="3"/>
  <cols>
    <col min="1" max="1" width="16.3666666666667" style="275" customWidth="1"/>
    <col min="2" max="2" width="29.45" style="133" customWidth="1"/>
    <col min="3" max="3" width="17.3666666666667" style="276" customWidth="1"/>
    <col min="4" max="4" width="23.9083333333333" style="277" customWidth="1"/>
    <col min="5" max="248" width="9" style="277"/>
    <col min="249" max="249" width="12.0916666666667" style="277" customWidth="1"/>
    <col min="250" max="250" width="38.725" style="277" customWidth="1"/>
    <col min="251" max="251" width="22" style="277" customWidth="1"/>
    <col min="252" max="252" width="11.9083333333333" style="277" customWidth="1"/>
    <col min="253" max="253" width="10.0916666666667" style="277" customWidth="1"/>
    <col min="254" max="504" width="9" style="277"/>
    <col min="505" max="505" width="12.0916666666667" style="277" customWidth="1"/>
    <col min="506" max="506" width="38.725" style="277" customWidth="1"/>
    <col min="507" max="507" width="22" style="277" customWidth="1"/>
    <col min="508" max="508" width="11.9083333333333" style="277" customWidth="1"/>
    <col min="509" max="509" width="10.0916666666667" style="277" customWidth="1"/>
    <col min="510" max="760" width="9" style="277"/>
    <col min="761" max="761" width="12.0916666666667" style="277" customWidth="1"/>
    <col min="762" max="762" width="38.725" style="277" customWidth="1"/>
    <col min="763" max="763" width="22" style="277" customWidth="1"/>
    <col min="764" max="764" width="11.9083333333333" style="277" customWidth="1"/>
    <col min="765" max="765" width="10.0916666666667" style="277" customWidth="1"/>
    <col min="766" max="1016" width="9" style="277"/>
    <col min="1017" max="1017" width="12.0916666666667" style="277" customWidth="1"/>
    <col min="1018" max="1018" width="38.725" style="277" customWidth="1"/>
    <col min="1019" max="1019" width="22" style="277" customWidth="1"/>
    <col min="1020" max="1020" width="11.9083333333333" style="277" customWidth="1"/>
    <col min="1021" max="1021" width="10.0916666666667" style="277" customWidth="1"/>
    <col min="1022" max="1272" width="9" style="277"/>
    <col min="1273" max="1273" width="12.0916666666667" style="277" customWidth="1"/>
    <col min="1274" max="1274" width="38.725" style="277" customWidth="1"/>
    <col min="1275" max="1275" width="22" style="277" customWidth="1"/>
    <col min="1276" max="1276" width="11.9083333333333" style="277" customWidth="1"/>
    <col min="1277" max="1277" width="10.0916666666667" style="277" customWidth="1"/>
    <col min="1278" max="1528" width="9" style="277"/>
    <col min="1529" max="1529" width="12.0916666666667" style="277" customWidth="1"/>
    <col min="1530" max="1530" width="38.725" style="277" customWidth="1"/>
    <col min="1531" max="1531" width="22" style="277" customWidth="1"/>
    <col min="1532" max="1532" width="11.9083333333333" style="277" customWidth="1"/>
    <col min="1533" max="1533" width="10.0916666666667" style="277" customWidth="1"/>
    <col min="1534" max="1784" width="9" style="277"/>
    <col min="1785" max="1785" width="12.0916666666667" style="277" customWidth="1"/>
    <col min="1786" max="1786" width="38.725" style="277" customWidth="1"/>
    <col min="1787" max="1787" width="22" style="277" customWidth="1"/>
    <col min="1788" max="1788" width="11.9083333333333" style="277" customWidth="1"/>
    <col min="1789" max="1789" width="10.0916666666667" style="277" customWidth="1"/>
    <col min="1790" max="2040" width="9" style="277"/>
    <col min="2041" max="2041" width="12.0916666666667" style="277" customWidth="1"/>
    <col min="2042" max="2042" width="38.725" style="277" customWidth="1"/>
    <col min="2043" max="2043" width="22" style="277" customWidth="1"/>
    <col min="2044" max="2044" width="11.9083333333333" style="277" customWidth="1"/>
    <col min="2045" max="2045" width="10.0916666666667" style="277" customWidth="1"/>
    <col min="2046" max="2296" width="9" style="277"/>
    <col min="2297" max="2297" width="12.0916666666667" style="277" customWidth="1"/>
    <col min="2298" max="2298" width="38.725" style="277" customWidth="1"/>
    <col min="2299" max="2299" width="22" style="277" customWidth="1"/>
    <col min="2300" max="2300" width="11.9083333333333" style="277" customWidth="1"/>
    <col min="2301" max="2301" width="10.0916666666667" style="277" customWidth="1"/>
    <col min="2302" max="2552" width="9" style="277"/>
    <col min="2553" max="2553" width="12.0916666666667" style="277" customWidth="1"/>
    <col min="2554" max="2554" width="38.725" style="277" customWidth="1"/>
    <col min="2555" max="2555" width="22" style="277" customWidth="1"/>
    <col min="2556" max="2556" width="11.9083333333333" style="277" customWidth="1"/>
    <col min="2557" max="2557" width="10.0916666666667" style="277" customWidth="1"/>
    <col min="2558" max="2808" width="9" style="277"/>
    <col min="2809" max="2809" width="12.0916666666667" style="277" customWidth="1"/>
    <col min="2810" max="2810" width="38.725" style="277" customWidth="1"/>
    <col min="2811" max="2811" width="22" style="277" customWidth="1"/>
    <col min="2812" max="2812" width="11.9083333333333" style="277" customWidth="1"/>
    <col min="2813" max="2813" width="10.0916666666667" style="277" customWidth="1"/>
    <col min="2814" max="3064" width="9" style="277"/>
    <col min="3065" max="3065" width="12.0916666666667" style="277" customWidth="1"/>
    <col min="3066" max="3066" width="38.725" style="277" customWidth="1"/>
    <col min="3067" max="3067" width="22" style="277" customWidth="1"/>
    <col min="3068" max="3068" width="11.9083333333333" style="277" customWidth="1"/>
    <col min="3069" max="3069" width="10.0916666666667" style="277" customWidth="1"/>
    <col min="3070" max="3320" width="9" style="277"/>
    <col min="3321" max="3321" width="12.0916666666667" style="277" customWidth="1"/>
    <col min="3322" max="3322" width="38.725" style="277" customWidth="1"/>
    <col min="3323" max="3323" width="22" style="277" customWidth="1"/>
    <col min="3324" max="3324" width="11.9083333333333" style="277" customWidth="1"/>
    <col min="3325" max="3325" width="10.0916666666667" style="277" customWidth="1"/>
    <col min="3326" max="3576" width="9" style="277"/>
    <col min="3577" max="3577" width="12.0916666666667" style="277" customWidth="1"/>
    <col min="3578" max="3578" width="38.725" style="277" customWidth="1"/>
    <col min="3579" max="3579" width="22" style="277" customWidth="1"/>
    <col min="3580" max="3580" width="11.9083333333333" style="277" customWidth="1"/>
    <col min="3581" max="3581" width="10.0916666666667" style="277" customWidth="1"/>
    <col min="3582" max="3832" width="9" style="277"/>
    <col min="3833" max="3833" width="12.0916666666667" style="277" customWidth="1"/>
    <col min="3834" max="3834" width="38.725" style="277" customWidth="1"/>
    <col min="3835" max="3835" width="22" style="277" customWidth="1"/>
    <col min="3836" max="3836" width="11.9083333333333" style="277" customWidth="1"/>
    <col min="3837" max="3837" width="10.0916666666667" style="277" customWidth="1"/>
    <col min="3838" max="4088" width="9" style="277"/>
    <col min="4089" max="4089" width="12.0916666666667" style="277" customWidth="1"/>
    <col min="4090" max="4090" width="38.725" style="277" customWidth="1"/>
    <col min="4091" max="4091" width="22" style="277" customWidth="1"/>
    <col min="4092" max="4092" width="11.9083333333333" style="277" customWidth="1"/>
    <col min="4093" max="4093" width="10.0916666666667" style="277" customWidth="1"/>
    <col min="4094" max="4344" width="9" style="277"/>
    <col min="4345" max="4345" width="12.0916666666667" style="277" customWidth="1"/>
    <col min="4346" max="4346" width="38.725" style="277" customWidth="1"/>
    <col min="4347" max="4347" width="22" style="277" customWidth="1"/>
    <col min="4348" max="4348" width="11.9083333333333" style="277" customWidth="1"/>
    <col min="4349" max="4349" width="10.0916666666667" style="277" customWidth="1"/>
    <col min="4350" max="4600" width="9" style="277"/>
    <col min="4601" max="4601" width="12.0916666666667" style="277" customWidth="1"/>
    <col min="4602" max="4602" width="38.725" style="277" customWidth="1"/>
    <col min="4603" max="4603" width="22" style="277" customWidth="1"/>
    <col min="4604" max="4604" width="11.9083333333333" style="277" customWidth="1"/>
    <col min="4605" max="4605" width="10.0916666666667" style="277" customWidth="1"/>
    <col min="4606" max="4856" width="9" style="277"/>
    <col min="4857" max="4857" width="12.0916666666667" style="277" customWidth="1"/>
    <col min="4858" max="4858" width="38.725" style="277" customWidth="1"/>
    <col min="4859" max="4859" width="22" style="277" customWidth="1"/>
    <col min="4860" max="4860" width="11.9083333333333" style="277" customWidth="1"/>
    <col min="4861" max="4861" width="10.0916666666667" style="277" customWidth="1"/>
    <col min="4862" max="5112" width="9" style="277"/>
    <col min="5113" max="5113" width="12.0916666666667" style="277" customWidth="1"/>
    <col min="5114" max="5114" width="38.725" style="277" customWidth="1"/>
    <col min="5115" max="5115" width="22" style="277" customWidth="1"/>
    <col min="5116" max="5116" width="11.9083333333333" style="277" customWidth="1"/>
    <col min="5117" max="5117" width="10.0916666666667" style="277" customWidth="1"/>
    <col min="5118" max="5368" width="9" style="277"/>
    <col min="5369" max="5369" width="12.0916666666667" style="277" customWidth="1"/>
    <col min="5370" max="5370" width="38.725" style="277" customWidth="1"/>
    <col min="5371" max="5371" width="22" style="277" customWidth="1"/>
    <col min="5372" max="5372" width="11.9083333333333" style="277" customWidth="1"/>
    <col min="5373" max="5373" width="10.0916666666667" style="277" customWidth="1"/>
    <col min="5374" max="5624" width="9" style="277"/>
    <col min="5625" max="5625" width="12.0916666666667" style="277" customWidth="1"/>
    <col min="5626" max="5626" width="38.725" style="277" customWidth="1"/>
    <col min="5627" max="5627" width="22" style="277" customWidth="1"/>
    <col min="5628" max="5628" width="11.9083333333333" style="277" customWidth="1"/>
    <col min="5629" max="5629" width="10.0916666666667" style="277" customWidth="1"/>
    <col min="5630" max="5880" width="9" style="277"/>
    <col min="5881" max="5881" width="12.0916666666667" style="277" customWidth="1"/>
    <col min="5882" max="5882" width="38.725" style="277" customWidth="1"/>
    <col min="5883" max="5883" width="22" style="277" customWidth="1"/>
    <col min="5884" max="5884" width="11.9083333333333" style="277" customWidth="1"/>
    <col min="5885" max="5885" width="10.0916666666667" style="277" customWidth="1"/>
    <col min="5886" max="6136" width="9" style="277"/>
    <col min="6137" max="6137" width="12.0916666666667" style="277" customWidth="1"/>
    <col min="6138" max="6138" width="38.725" style="277" customWidth="1"/>
    <col min="6139" max="6139" width="22" style="277" customWidth="1"/>
    <col min="6140" max="6140" width="11.9083333333333" style="277" customWidth="1"/>
    <col min="6141" max="6141" width="10.0916666666667" style="277" customWidth="1"/>
    <col min="6142" max="6392" width="9" style="277"/>
    <col min="6393" max="6393" width="12.0916666666667" style="277" customWidth="1"/>
    <col min="6394" max="6394" width="38.725" style="277" customWidth="1"/>
    <col min="6395" max="6395" width="22" style="277" customWidth="1"/>
    <col min="6396" max="6396" width="11.9083333333333" style="277" customWidth="1"/>
    <col min="6397" max="6397" width="10.0916666666667" style="277" customWidth="1"/>
    <col min="6398" max="6648" width="9" style="277"/>
    <col min="6649" max="6649" width="12.0916666666667" style="277" customWidth="1"/>
    <col min="6650" max="6650" width="38.725" style="277" customWidth="1"/>
    <col min="6651" max="6651" width="22" style="277" customWidth="1"/>
    <col min="6652" max="6652" width="11.9083333333333" style="277" customWidth="1"/>
    <col min="6653" max="6653" width="10.0916666666667" style="277" customWidth="1"/>
    <col min="6654" max="6904" width="9" style="277"/>
    <col min="6905" max="6905" width="12.0916666666667" style="277" customWidth="1"/>
    <col min="6906" max="6906" width="38.725" style="277" customWidth="1"/>
    <col min="6907" max="6907" width="22" style="277" customWidth="1"/>
    <col min="6908" max="6908" width="11.9083333333333" style="277" customWidth="1"/>
    <col min="6909" max="6909" width="10.0916666666667" style="277" customWidth="1"/>
    <col min="6910" max="7160" width="9" style="277"/>
    <col min="7161" max="7161" width="12.0916666666667" style="277" customWidth="1"/>
    <col min="7162" max="7162" width="38.725" style="277" customWidth="1"/>
    <col min="7163" max="7163" width="22" style="277" customWidth="1"/>
    <col min="7164" max="7164" width="11.9083333333333" style="277" customWidth="1"/>
    <col min="7165" max="7165" width="10.0916666666667" style="277" customWidth="1"/>
    <col min="7166" max="7416" width="9" style="277"/>
    <col min="7417" max="7417" width="12.0916666666667" style="277" customWidth="1"/>
    <col min="7418" max="7418" width="38.725" style="277" customWidth="1"/>
    <col min="7419" max="7419" width="22" style="277" customWidth="1"/>
    <col min="7420" max="7420" width="11.9083333333333" style="277" customWidth="1"/>
    <col min="7421" max="7421" width="10.0916666666667" style="277" customWidth="1"/>
    <col min="7422" max="7672" width="9" style="277"/>
    <col min="7673" max="7673" width="12.0916666666667" style="277" customWidth="1"/>
    <col min="7674" max="7674" width="38.725" style="277" customWidth="1"/>
    <col min="7675" max="7675" width="22" style="277" customWidth="1"/>
    <col min="7676" max="7676" width="11.9083333333333" style="277" customWidth="1"/>
    <col min="7677" max="7677" width="10.0916666666667" style="277" customWidth="1"/>
    <col min="7678" max="7928" width="9" style="277"/>
    <col min="7929" max="7929" width="12.0916666666667" style="277" customWidth="1"/>
    <col min="7930" max="7930" width="38.725" style="277" customWidth="1"/>
    <col min="7931" max="7931" width="22" style="277" customWidth="1"/>
    <col min="7932" max="7932" width="11.9083333333333" style="277" customWidth="1"/>
    <col min="7933" max="7933" width="10.0916666666667" style="277" customWidth="1"/>
    <col min="7934" max="8184" width="9" style="277"/>
    <col min="8185" max="8185" width="12.0916666666667" style="277" customWidth="1"/>
    <col min="8186" max="8186" width="38.725" style="277" customWidth="1"/>
    <col min="8187" max="8187" width="22" style="277" customWidth="1"/>
    <col min="8188" max="8188" width="11.9083333333333" style="277" customWidth="1"/>
    <col min="8189" max="8189" width="10.0916666666667" style="277" customWidth="1"/>
    <col min="8190" max="8440" width="9" style="277"/>
    <col min="8441" max="8441" width="12.0916666666667" style="277" customWidth="1"/>
    <col min="8442" max="8442" width="38.725" style="277" customWidth="1"/>
    <col min="8443" max="8443" width="22" style="277" customWidth="1"/>
    <col min="8444" max="8444" width="11.9083333333333" style="277" customWidth="1"/>
    <col min="8445" max="8445" width="10.0916666666667" style="277" customWidth="1"/>
    <col min="8446" max="8696" width="9" style="277"/>
    <col min="8697" max="8697" width="12.0916666666667" style="277" customWidth="1"/>
    <col min="8698" max="8698" width="38.725" style="277" customWidth="1"/>
    <col min="8699" max="8699" width="22" style="277" customWidth="1"/>
    <col min="8700" max="8700" width="11.9083333333333" style="277" customWidth="1"/>
    <col min="8701" max="8701" width="10.0916666666667" style="277" customWidth="1"/>
    <col min="8702" max="8952" width="9" style="277"/>
    <col min="8953" max="8953" width="12.0916666666667" style="277" customWidth="1"/>
    <col min="8954" max="8954" width="38.725" style="277" customWidth="1"/>
    <col min="8955" max="8955" width="22" style="277" customWidth="1"/>
    <col min="8956" max="8956" width="11.9083333333333" style="277" customWidth="1"/>
    <col min="8957" max="8957" width="10.0916666666667" style="277" customWidth="1"/>
    <col min="8958" max="9208" width="9" style="277"/>
    <col min="9209" max="9209" width="12.0916666666667" style="277" customWidth="1"/>
    <col min="9210" max="9210" width="38.725" style="277" customWidth="1"/>
    <col min="9211" max="9211" width="22" style="277" customWidth="1"/>
    <col min="9212" max="9212" width="11.9083333333333" style="277" customWidth="1"/>
    <col min="9213" max="9213" width="10.0916666666667" style="277" customWidth="1"/>
    <col min="9214" max="9464" width="9" style="277"/>
    <col min="9465" max="9465" width="12.0916666666667" style="277" customWidth="1"/>
    <col min="9466" max="9466" width="38.725" style="277" customWidth="1"/>
    <col min="9467" max="9467" width="22" style="277" customWidth="1"/>
    <col min="9468" max="9468" width="11.9083333333333" style="277" customWidth="1"/>
    <col min="9469" max="9469" width="10.0916666666667" style="277" customWidth="1"/>
    <col min="9470" max="9720" width="9" style="277"/>
    <col min="9721" max="9721" width="12.0916666666667" style="277" customWidth="1"/>
    <col min="9722" max="9722" width="38.725" style="277" customWidth="1"/>
    <col min="9723" max="9723" width="22" style="277" customWidth="1"/>
    <col min="9724" max="9724" width="11.9083333333333" style="277" customWidth="1"/>
    <col min="9725" max="9725" width="10.0916666666667" style="277" customWidth="1"/>
    <col min="9726" max="9976" width="9" style="277"/>
    <col min="9977" max="9977" width="12.0916666666667" style="277" customWidth="1"/>
    <col min="9978" max="9978" width="38.725" style="277" customWidth="1"/>
    <col min="9979" max="9979" width="22" style="277" customWidth="1"/>
    <col min="9980" max="9980" width="11.9083333333333" style="277" customWidth="1"/>
    <col min="9981" max="9981" width="10.0916666666667" style="277" customWidth="1"/>
    <col min="9982" max="10232" width="9" style="277"/>
    <col min="10233" max="10233" width="12.0916666666667" style="277" customWidth="1"/>
    <col min="10234" max="10234" width="38.725" style="277" customWidth="1"/>
    <col min="10235" max="10235" width="22" style="277" customWidth="1"/>
    <col min="10236" max="10236" width="11.9083333333333" style="277" customWidth="1"/>
    <col min="10237" max="10237" width="10.0916666666667" style="277" customWidth="1"/>
    <col min="10238" max="10488" width="9" style="277"/>
    <col min="10489" max="10489" width="12.0916666666667" style="277" customWidth="1"/>
    <col min="10490" max="10490" width="38.725" style="277" customWidth="1"/>
    <col min="10491" max="10491" width="22" style="277" customWidth="1"/>
    <col min="10492" max="10492" width="11.9083333333333" style="277" customWidth="1"/>
    <col min="10493" max="10493" width="10.0916666666667" style="277" customWidth="1"/>
    <col min="10494" max="10744" width="9" style="277"/>
    <col min="10745" max="10745" width="12.0916666666667" style="277" customWidth="1"/>
    <col min="10746" max="10746" width="38.725" style="277" customWidth="1"/>
    <col min="10747" max="10747" width="22" style="277" customWidth="1"/>
    <col min="10748" max="10748" width="11.9083333333333" style="277" customWidth="1"/>
    <col min="10749" max="10749" width="10.0916666666667" style="277" customWidth="1"/>
    <col min="10750" max="11000" width="9" style="277"/>
    <col min="11001" max="11001" width="12.0916666666667" style="277" customWidth="1"/>
    <col min="11002" max="11002" width="38.725" style="277" customWidth="1"/>
    <col min="11003" max="11003" width="22" style="277" customWidth="1"/>
    <col min="11004" max="11004" width="11.9083333333333" style="277" customWidth="1"/>
    <col min="11005" max="11005" width="10.0916666666667" style="277" customWidth="1"/>
    <col min="11006" max="11256" width="9" style="277"/>
    <col min="11257" max="11257" width="12.0916666666667" style="277" customWidth="1"/>
    <col min="11258" max="11258" width="38.725" style="277" customWidth="1"/>
    <col min="11259" max="11259" width="22" style="277" customWidth="1"/>
    <col min="11260" max="11260" width="11.9083333333333" style="277" customWidth="1"/>
    <col min="11261" max="11261" width="10.0916666666667" style="277" customWidth="1"/>
    <col min="11262" max="11512" width="9" style="277"/>
    <col min="11513" max="11513" width="12.0916666666667" style="277" customWidth="1"/>
    <col min="11514" max="11514" width="38.725" style="277" customWidth="1"/>
    <col min="11515" max="11515" width="22" style="277" customWidth="1"/>
    <col min="11516" max="11516" width="11.9083333333333" style="277" customWidth="1"/>
    <col min="11517" max="11517" width="10.0916666666667" style="277" customWidth="1"/>
    <col min="11518" max="11768" width="9" style="277"/>
    <col min="11769" max="11769" width="12.0916666666667" style="277" customWidth="1"/>
    <col min="11770" max="11770" width="38.725" style="277" customWidth="1"/>
    <col min="11771" max="11771" width="22" style="277" customWidth="1"/>
    <col min="11772" max="11772" width="11.9083333333333" style="277" customWidth="1"/>
    <col min="11773" max="11773" width="10.0916666666667" style="277" customWidth="1"/>
    <col min="11774" max="12024" width="9" style="277"/>
    <col min="12025" max="12025" width="12.0916666666667" style="277" customWidth="1"/>
    <col min="12026" max="12026" width="38.725" style="277" customWidth="1"/>
    <col min="12027" max="12027" width="22" style="277" customWidth="1"/>
    <col min="12028" max="12028" width="11.9083333333333" style="277" customWidth="1"/>
    <col min="12029" max="12029" width="10.0916666666667" style="277" customWidth="1"/>
    <col min="12030" max="12280" width="9" style="277"/>
    <col min="12281" max="12281" width="12.0916666666667" style="277" customWidth="1"/>
    <col min="12282" max="12282" width="38.725" style="277" customWidth="1"/>
    <col min="12283" max="12283" width="22" style="277" customWidth="1"/>
    <col min="12284" max="12284" width="11.9083333333333" style="277" customWidth="1"/>
    <col min="12285" max="12285" width="10.0916666666667" style="277" customWidth="1"/>
    <col min="12286" max="12536" width="9" style="277"/>
    <col min="12537" max="12537" width="12.0916666666667" style="277" customWidth="1"/>
    <col min="12538" max="12538" width="38.725" style="277" customWidth="1"/>
    <col min="12539" max="12539" width="22" style="277" customWidth="1"/>
    <col min="12540" max="12540" width="11.9083333333333" style="277" customWidth="1"/>
    <col min="12541" max="12541" width="10.0916666666667" style="277" customWidth="1"/>
    <col min="12542" max="12792" width="9" style="277"/>
    <col min="12793" max="12793" width="12.0916666666667" style="277" customWidth="1"/>
    <col min="12794" max="12794" width="38.725" style="277" customWidth="1"/>
    <col min="12795" max="12795" width="22" style="277" customWidth="1"/>
    <col min="12796" max="12796" width="11.9083333333333" style="277" customWidth="1"/>
    <col min="12797" max="12797" width="10.0916666666667" style="277" customWidth="1"/>
    <col min="12798" max="13048" width="9" style="277"/>
    <col min="13049" max="13049" width="12.0916666666667" style="277" customWidth="1"/>
    <col min="13050" max="13050" width="38.725" style="277" customWidth="1"/>
    <col min="13051" max="13051" width="22" style="277" customWidth="1"/>
    <col min="13052" max="13052" width="11.9083333333333" style="277" customWidth="1"/>
    <col min="13053" max="13053" width="10.0916666666667" style="277" customWidth="1"/>
    <col min="13054" max="13304" width="9" style="277"/>
    <col min="13305" max="13305" width="12.0916666666667" style="277" customWidth="1"/>
    <col min="13306" max="13306" width="38.725" style="277" customWidth="1"/>
    <col min="13307" max="13307" width="22" style="277" customWidth="1"/>
    <col min="13308" max="13308" width="11.9083333333333" style="277" customWidth="1"/>
    <col min="13309" max="13309" width="10.0916666666667" style="277" customWidth="1"/>
    <col min="13310" max="13560" width="9" style="277"/>
    <col min="13561" max="13561" width="12.0916666666667" style="277" customWidth="1"/>
    <col min="13562" max="13562" width="38.725" style="277" customWidth="1"/>
    <col min="13563" max="13563" width="22" style="277" customWidth="1"/>
    <col min="13564" max="13564" width="11.9083333333333" style="277" customWidth="1"/>
    <col min="13565" max="13565" width="10.0916666666667" style="277" customWidth="1"/>
    <col min="13566" max="13816" width="9" style="277"/>
    <col min="13817" max="13817" width="12.0916666666667" style="277" customWidth="1"/>
    <col min="13818" max="13818" width="38.725" style="277" customWidth="1"/>
    <col min="13819" max="13819" width="22" style="277" customWidth="1"/>
    <col min="13820" max="13820" width="11.9083333333333" style="277" customWidth="1"/>
    <col min="13821" max="13821" width="10.0916666666667" style="277" customWidth="1"/>
    <col min="13822" max="14072" width="9" style="277"/>
    <col min="14073" max="14073" width="12.0916666666667" style="277" customWidth="1"/>
    <col min="14074" max="14074" width="38.725" style="277" customWidth="1"/>
    <col min="14075" max="14075" width="22" style="277" customWidth="1"/>
    <col min="14076" max="14076" width="11.9083333333333" style="277" customWidth="1"/>
    <col min="14077" max="14077" width="10.0916666666667" style="277" customWidth="1"/>
    <col min="14078" max="14328" width="9" style="277"/>
    <col min="14329" max="14329" width="12.0916666666667" style="277" customWidth="1"/>
    <col min="14330" max="14330" width="38.725" style="277" customWidth="1"/>
    <col min="14331" max="14331" width="22" style="277" customWidth="1"/>
    <col min="14332" max="14332" width="11.9083333333333" style="277" customWidth="1"/>
    <col min="14333" max="14333" width="10.0916666666667" style="277" customWidth="1"/>
    <col min="14334" max="14584" width="9" style="277"/>
    <col min="14585" max="14585" width="12.0916666666667" style="277" customWidth="1"/>
    <col min="14586" max="14586" width="38.725" style="277" customWidth="1"/>
    <col min="14587" max="14587" width="22" style="277" customWidth="1"/>
    <col min="14588" max="14588" width="11.9083333333333" style="277" customWidth="1"/>
    <col min="14589" max="14589" width="10.0916666666667" style="277" customWidth="1"/>
    <col min="14590" max="14840" width="9" style="277"/>
    <col min="14841" max="14841" width="12.0916666666667" style="277" customWidth="1"/>
    <col min="14842" max="14842" width="38.725" style="277" customWidth="1"/>
    <col min="14843" max="14843" width="22" style="277" customWidth="1"/>
    <col min="14844" max="14844" width="11.9083333333333" style="277" customWidth="1"/>
    <col min="14845" max="14845" width="10.0916666666667" style="277" customWidth="1"/>
    <col min="14846" max="15096" width="9" style="277"/>
    <col min="15097" max="15097" width="12.0916666666667" style="277" customWidth="1"/>
    <col min="15098" max="15098" width="38.725" style="277" customWidth="1"/>
    <col min="15099" max="15099" width="22" style="277" customWidth="1"/>
    <col min="15100" max="15100" width="11.9083333333333" style="277" customWidth="1"/>
    <col min="15101" max="15101" width="10.0916666666667" style="277" customWidth="1"/>
    <col min="15102" max="15352" width="9" style="277"/>
    <col min="15353" max="15353" width="12.0916666666667" style="277" customWidth="1"/>
    <col min="15354" max="15354" width="38.725" style="277" customWidth="1"/>
    <col min="15355" max="15355" width="22" style="277" customWidth="1"/>
    <col min="15356" max="15356" width="11.9083333333333" style="277" customWidth="1"/>
    <col min="15357" max="15357" width="10.0916666666667" style="277" customWidth="1"/>
    <col min="15358" max="15608" width="9" style="277"/>
    <col min="15609" max="15609" width="12.0916666666667" style="277" customWidth="1"/>
    <col min="15610" max="15610" width="38.725" style="277" customWidth="1"/>
    <col min="15611" max="15611" width="22" style="277" customWidth="1"/>
    <col min="15612" max="15612" width="11.9083333333333" style="277" customWidth="1"/>
    <col min="15613" max="15613" width="10.0916666666667" style="277" customWidth="1"/>
    <col min="15614" max="15864" width="9" style="277"/>
    <col min="15865" max="15865" width="12.0916666666667" style="277" customWidth="1"/>
    <col min="15866" max="15866" width="38.725" style="277" customWidth="1"/>
    <col min="15867" max="15867" width="22" style="277" customWidth="1"/>
    <col min="15868" max="15868" width="11.9083333333333" style="277" customWidth="1"/>
    <col min="15869" max="15869" width="10.0916666666667" style="277" customWidth="1"/>
    <col min="15870" max="16120" width="9" style="277"/>
    <col min="16121" max="16121" width="12.0916666666667" style="277" customWidth="1"/>
    <col min="16122" max="16122" width="38.725" style="277" customWidth="1"/>
    <col min="16123" max="16123" width="22" style="277" customWidth="1"/>
    <col min="16124" max="16124" width="11.9083333333333" style="277" customWidth="1"/>
    <col min="16125" max="16125" width="10.0916666666667" style="277" customWidth="1"/>
    <col min="16126" max="16384" width="8.725" style="277"/>
  </cols>
  <sheetData>
    <row r="1" s="133" customFormat="1" spans="1:4">
      <c r="A1" s="278" t="s">
        <v>464</v>
      </c>
      <c r="C1" s="279"/>
    </row>
    <row r="2" ht="48" customHeight="1" spans="1:4">
      <c r="A2" s="281" t="s">
        <v>465</v>
      </c>
      <c r="B2" s="281"/>
      <c r="C2" s="281"/>
      <c r="D2" s="281"/>
    </row>
    <row r="3" spans="1:4">
      <c r="C3" s="282"/>
      <c r="D3" s="282" t="s">
        <v>41</v>
      </c>
    </row>
    <row r="4" s="274" customFormat="1" ht="32" customHeight="1" spans="1:4">
      <c r="A4" s="283" t="s">
        <v>466</v>
      </c>
      <c r="B4" s="291" t="s">
        <v>467</v>
      </c>
      <c r="C4" s="284" t="s">
        <v>6</v>
      </c>
      <c r="D4" s="285" t="s">
        <v>45</v>
      </c>
    </row>
    <row r="5" ht="19.5" customHeight="1" spans="1:4">
      <c r="A5" s="285">
        <v>501</v>
      </c>
      <c r="B5" s="292" t="s">
        <v>468</v>
      </c>
      <c r="C5" s="287">
        <v>405136</v>
      </c>
      <c r="D5" s="293"/>
    </row>
    <row r="6" ht="19.5" customHeight="1" spans="1:4">
      <c r="A6" s="288">
        <v>50101</v>
      </c>
      <c r="B6" s="294" t="s">
        <v>469</v>
      </c>
      <c r="C6" s="290">
        <v>293356</v>
      </c>
      <c r="D6" s="293"/>
    </row>
    <row r="7" ht="19.5" customHeight="1" spans="1:4">
      <c r="A7" s="288">
        <v>50102</v>
      </c>
      <c r="B7" s="294" t="s">
        <v>470</v>
      </c>
      <c r="C7" s="290">
        <v>13770</v>
      </c>
      <c r="D7" s="293"/>
    </row>
    <row r="8" ht="19.5" customHeight="1" spans="1:4">
      <c r="A8" s="288">
        <v>50103</v>
      </c>
      <c r="B8" s="294" t="s">
        <v>471</v>
      </c>
      <c r="C8" s="290">
        <v>10568</v>
      </c>
      <c r="D8" s="293"/>
    </row>
    <row r="9" ht="19.5" customHeight="1" spans="1:4">
      <c r="A9" s="288">
        <v>50199</v>
      </c>
      <c r="B9" s="294" t="s">
        <v>472</v>
      </c>
      <c r="C9" s="290">
        <v>87442</v>
      </c>
      <c r="D9" s="293"/>
    </row>
    <row r="10" ht="19.5" customHeight="1" spans="1:4">
      <c r="A10" s="285">
        <v>502</v>
      </c>
      <c r="B10" s="292" t="s">
        <v>473</v>
      </c>
      <c r="C10" s="287">
        <v>612417</v>
      </c>
      <c r="D10" s="293"/>
    </row>
    <row r="11" ht="19.5" customHeight="1" spans="1:4">
      <c r="A11" s="288">
        <v>50201</v>
      </c>
      <c r="B11" s="294" t="s">
        <v>474</v>
      </c>
      <c r="C11" s="290">
        <v>99246</v>
      </c>
      <c r="D11" s="293"/>
    </row>
    <row r="12" ht="19.5" customHeight="1" spans="1:4">
      <c r="A12" s="288">
        <v>50202</v>
      </c>
      <c r="B12" s="294" t="s">
        <v>475</v>
      </c>
      <c r="C12" s="290">
        <v>246</v>
      </c>
      <c r="D12" s="293"/>
    </row>
    <row r="13" ht="19.5" customHeight="1" spans="1:4">
      <c r="A13" s="288">
        <v>50203</v>
      </c>
      <c r="B13" s="294" t="s">
        <v>476</v>
      </c>
      <c r="C13" s="290">
        <v>8804</v>
      </c>
      <c r="D13" s="293"/>
    </row>
    <row r="14" ht="19.5" customHeight="1" spans="1:4">
      <c r="A14" s="288">
        <v>50204</v>
      </c>
      <c r="B14" s="294" t="s">
        <v>477</v>
      </c>
      <c r="C14" s="290">
        <v>12705</v>
      </c>
      <c r="D14" s="293"/>
    </row>
    <row r="15" ht="19.5" customHeight="1" spans="1:4">
      <c r="A15" s="288">
        <v>50205</v>
      </c>
      <c r="B15" s="294" t="s">
        <v>478</v>
      </c>
      <c r="C15" s="290">
        <v>351218</v>
      </c>
      <c r="D15" s="293"/>
    </row>
    <row r="16" ht="19.5" customHeight="1" spans="1:4">
      <c r="A16" s="288">
        <v>50206</v>
      </c>
      <c r="B16" s="294" t="s">
        <v>479</v>
      </c>
      <c r="C16" s="290">
        <v>140</v>
      </c>
      <c r="D16" s="293"/>
    </row>
    <row r="17" ht="19.5" customHeight="1" spans="1:4">
      <c r="A17" s="288">
        <v>50207</v>
      </c>
      <c r="B17" s="294" t="s">
        <v>480</v>
      </c>
      <c r="C17" s="290">
        <v>396</v>
      </c>
      <c r="D17" s="293"/>
    </row>
    <row r="18" ht="19.5" customHeight="1" spans="1:4">
      <c r="A18" s="288">
        <v>50208</v>
      </c>
      <c r="B18" s="294" t="s">
        <v>481</v>
      </c>
      <c r="C18" s="290">
        <v>6388</v>
      </c>
      <c r="D18" s="293"/>
    </row>
    <row r="19" ht="19.5" customHeight="1" spans="1:4">
      <c r="A19" s="288">
        <v>50209</v>
      </c>
      <c r="B19" s="294" t="s">
        <v>482</v>
      </c>
      <c r="C19" s="290">
        <v>19081</v>
      </c>
      <c r="D19" s="293"/>
    </row>
    <row r="20" ht="19.5" customHeight="1" spans="1:4">
      <c r="A20" s="288">
        <v>50299</v>
      </c>
      <c r="B20" s="294" t="s">
        <v>483</v>
      </c>
      <c r="C20" s="290">
        <v>114193</v>
      </c>
      <c r="D20" s="293"/>
    </row>
    <row r="21" ht="19.5" customHeight="1" spans="1:4">
      <c r="A21" s="285">
        <v>503</v>
      </c>
      <c r="B21" s="292" t="s">
        <v>484</v>
      </c>
      <c r="C21" s="287">
        <v>101861</v>
      </c>
      <c r="D21" s="293"/>
    </row>
    <row r="22" ht="19.5" customHeight="1" spans="1:4">
      <c r="A22" s="288">
        <v>50301</v>
      </c>
      <c r="B22" s="294" t="s">
        <v>485</v>
      </c>
      <c r="C22" s="290">
        <v>194</v>
      </c>
      <c r="D22" s="293"/>
    </row>
    <row r="23" ht="19.5" customHeight="1" spans="1:4">
      <c r="A23" s="288">
        <v>50302</v>
      </c>
      <c r="B23" s="294" t="s">
        <v>486</v>
      </c>
      <c r="C23" s="290">
        <v>17115</v>
      </c>
      <c r="D23" s="293"/>
    </row>
    <row r="24" ht="19.5" customHeight="1" spans="1:4">
      <c r="A24" s="288">
        <v>50303</v>
      </c>
      <c r="B24" s="294" t="s">
        <v>487</v>
      </c>
      <c r="C24" s="290">
        <v>9343</v>
      </c>
      <c r="D24" s="293"/>
    </row>
    <row r="25" ht="19.5" customHeight="1" spans="1:4">
      <c r="A25" s="288">
        <v>50305</v>
      </c>
      <c r="B25" s="294" t="s">
        <v>488</v>
      </c>
      <c r="C25" s="290">
        <v>6675</v>
      </c>
      <c r="D25" s="293"/>
    </row>
    <row r="26" ht="19.5" customHeight="1" spans="1:4">
      <c r="A26" s="288">
        <v>50306</v>
      </c>
      <c r="B26" s="294" t="s">
        <v>489</v>
      </c>
      <c r="C26" s="290">
        <v>31098</v>
      </c>
      <c r="D26" s="293"/>
    </row>
    <row r="27" ht="19.5" customHeight="1" spans="1:4">
      <c r="A27" s="288">
        <v>50307</v>
      </c>
      <c r="B27" s="294" t="s">
        <v>490</v>
      </c>
      <c r="C27" s="290">
        <v>21269</v>
      </c>
      <c r="D27" s="293"/>
    </row>
    <row r="28" ht="19.5" customHeight="1" spans="1:4">
      <c r="A28" s="288">
        <v>50399</v>
      </c>
      <c r="B28" s="294" t="s">
        <v>491</v>
      </c>
      <c r="C28" s="290">
        <v>16167</v>
      </c>
      <c r="D28" s="293"/>
    </row>
    <row r="29" ht="19.5" customHeight="1" spans="1:4">
      <c r="A29" s="285">
        <v>504</v>
      </c>
      <c r="B29" s="292" t="s">
        <v>492</v>
      </c>
      <c r="C29" s="287">
        <v>456255</v>
      </c>
      <c r="D29" s="293"/>
    </row>
    <row r="30" ht="19.5" customHeight="1" spans="1:4">
      <c r="A30" s="288">
        <v>50401</v>
      </c>
      <c r="B30" s="294" t="s">
        <v>485</v>
      </c>
      <c r="C30" s="290">
        <v>10889</v>
      </c>
      <c r="D30" s="293"/>
    </row>
    <row r="31" ht="19.5" customHeight="1" spans="1:4">
      <c r="A31" s="288">
        <v>50402</v>
      </c>
      <c r="B31" s="294" t="s">
        <v>486</v>
      </c>
      <c r="C31" s="290">
        <v>343253</v>
      </c>
      <c r="D31" s="293"/>
    </row>
    <row r="32" ht="19.5" customHeight="1" spans="1:4">
      <c r="A32" s="288">
        <v>50403</v>
      </c>
      <c r="B32" s="294" t="s">
        <v>487</v>
      </c>
      <c r="C32" s="290">
        <v>909</v>
      </c>
      <c r="D32" s="293"/>
    </row>
    <row r="33" ht="19.5" customHeight="1" spans="1:4">
      <c r="A33" s="288">
        <v>50404</v>
      </c>
      <c r="B33" s="294" t="s">
        <v>489</v>
      </c>
      <c r="C33" s="290">
        <v>18780</v>
      </c>
      <c r="D33" s="293"/>
    </row>
    <row r="34" ht="19.5" customHeight="1" spans="1:4">
      <c r="A34" s="288">
        <v>50405</v>
      </c>
      <c r="B34" s="294" t="s">
        <v>490</v>
      </c>
      <c r="C34" s="290">
        <v>54022</v>
      </c>
      <c r="D34" s="293"/>
    </row>
    <row r="35" ht="19.5" customHeight="1" spans="1:4">
      <c r="A35" s="288">
        <v>50499</v>
      </c>
      <c r="B35" s="294" t="s">
        <v>491</v>
      </c>
      <c r="C35" s="290">
        <v>28402</v>
      </c>
      <c r="D35" s="293"/>
    </row>
    <row r="36" ht="19.5" customHeight="1" spans="1:4">
      <c r="A36" s="285">
        <v>505</v>
      </c>
      <c r="B36" s="292" t="s">
        <v>493</v>
      </c>
      <c r="C36" s="287">
        <v>1177501</v>
      </c>
      <c r="D36" s="293"/>
    </row>
    <row r="37" ht="19.5" customHeight="1" spans="1:4">
      <c r="A37" s="288">
        <v>50501</v>
      </c>
      <c r="B37" s="294" t="s">
        <v>494</v>
      </c>
      <c r="C37" s="290">
        <v>673156</v>
      </c>
      <c r="D37" s="293"/>
    </row>
    <row r="38" ht="19.5" customHeight="1" spans="1:4">
      <c r="A38" s="288">
        <v>50502</v>
      </c>
      <c r="B38" s="294" t="s">
        <v>495</v>
      </c>
      <c r="C38" s="290">
        <v>495097</v>
      </c>
      <c r="D38" s="293"/>
    </row>
    <row r="39" ht="19.5" customHeight="1" spans="1:4">
      <c r="A39" s="288">
        <v>50599</v>
      </c>
      <c r="B39" s="294" t="s">
        <v>496</v>
      </c>
      <c r="C39" s="290">
        <v>9248</v>
      </c>
      <c r="D39" s="293"/>
    </row>
    <row r="40" ht="19.5" customHeight="1" spans="1:4">
      <c r="A40" s="285">
        <v>506</v>
      </c>
      <c r="B40" s="292" t="s">
        <v>497</v>
      </c>
      <c r="C40" s="287">
        <v>183128</v>
      </c>
      <c r="D40" s="293"/>
    </row>
    <row r="41" ht="19.5" customHeight="1" spans="1:4">
      <c r="A41" s="288">
        <v>50601</v>
      </c>
      <c r="B41" s="294" t="s">
        <v>498</v>
      </c>
      <c r="C41" s="290">
        <v>50935</v>
      </c>
      <c r="D41" s="293"/>
    </row>
    <row r="42" ht="19.5" customHeight="1" spans="1:4">
      <c r="A42" s="288">
        <v>50602</v>
      </c>
      <c r="B42" s="294" t="s">
        <v>499</v>
      </c>
      <c r="C42" s="290">
        <v>132193</v>
      </c>
      <c r="D42" s="293"/>
    </row>
    <row r="43" ht="20" customHeight="1" spans="1:4">
      <c r="A43" s="285">
        <v>507</v>
      </c>
      <c r="B43" s="292" t="s">
        <v>500</v>
      </c>
      <c r="C43" s="287">
        <v>279584</v>
      </c>
      <c r="D43" s="295"/>
    </row>
    <row r="44" ht="19.5" customHeight="1" spans="1:4">
      <c r="A44" s="288">
        <v>50701</v>
      </c>
      <c r="B44" s="294" t="s">
        <v>501</v>
      </c>
      <c r="C44" s="290">
        <v>143291</v>
      </c>
      <c r="D44" s="293"/>
    </row>
    <row r="45" ht="19.5" customHeight="1" spans="1:4">
      <c r="A45" s="288">
        <v>50799</v>
      </c>
      <c r="B45" s="294" t="s">
        <v>502</v>
      </c>
      <c r="C45" s="290">
        <v>136293</v>
      </c>
      <c r="D45" s="293"/>
    </row>
    <row r="46" ht="19.5" customHeight="1" spans="1:4">
      <c r="A46" s="285">
        <v>509</v>
      </c>
      <c r="B46" s="292" t="s">
        <v>503</v>
      </c>
      <c r="C46" s="287">
        <v>146045</v>
      </c>
      <c r="D46" s="293"/>
    </row>
    <row r="47" ht="19.5" customHeight="1" spans="1:4">
      <c r="A47" s="288">
        <v>50901</v>
      </c>
      <c r="B47" s="294" t="s">
        <v>504</v>
      </c>
      <c r="C47" s="290">
        <v>45705</v>
      </c>
      <c r="D47" s="293"/>
    </row>
    <row r="48" ht="19.5" customHeight="1" spans="1:4">
      <c r="A48" s="288">
        <v>50902</v>
      </c>
      <c r="B48" s="294" t="s">
        <v>505</v>
      </c>
      <c r="C48" s="290">
        <v>1549</v>
      </c>
      <c r="D48" s="293"/>
    </row>
    <row r="49" ht="19.5" customHeight="1" spans="1:4">
      <c r="A49" s="288">
        <v>50903</v>
      </c>
      <c r="B49" s="294" t="s">
        <v>506</v>
      </c>
      <c r="C49" s="290">
        <v>16</v>
      </c>
      <c r="D49" s="293"/>
    </row>
    <row r="50" ht="19.5" customHeight="1" spans="1:4">
      <c r="A50" s="288">
        <v>50905</v>
      </c>
      <c r="B50" s="294" t="s">
        <v>507</v>
      </c>
      <c r="C50" s="290">
        <v>63485</v>
      </c>
      <c r="D50" s="293"/>
    </row>
    <row r="51" ht="19.5" customHeight="1" spans="1:4">
      <c r="A51" s="288">
        <v>50999</v>
      </c>
      <c r="B51" s="294" t="s">
        <v>508</v>
      </c>
      <c r="C51" s="290">
        <v>35290</v>
      </c>
      <c r="D51" s="293"/>
    </row>
    <row r="52" ht="19.5" customHeight="1" spans="1:4">
      <c r="A52" s="285">
        <v>511</v>
      </c>
      <c r="B52" s="292" t="s">
        <v>509</v>
      </c>
      <c r="C52" s="287">
        <v>5495</v>
      </c>
      <c r="D52" s="293"/>
    </row>
    <row r="53" ht="19.5" customHeight="1" spans="1:4">
      <c r="A53" s="288">
        <v>51101</v>
      </c>
      <c r="B53" s="294" t="s">
        <v>510</v>
      </c>
      <c r="C53" s="290">
        <v>5495</v>
      </c>
      <c r="D53" s="293"/>
    </row>
    <row r="54" ht="19.5" customHeight="1" spans="1:4">
      <c r="A54" s="285">
        <v>599</v>
      </c>
      <c r="B54" s="292" t="s">
        <v>511</v>
      </c>
      <c r="C54" s="287">
        <v>1327</v>
      </c>
      <c r="D54" s="293"/>
    </row>
    <row r="55" ht="19.5" customHeight="1" spans="1:4">
      <c r="A55" s="288">
        <v>59999</v>
      </c>
      <c r="B55" s="294" t="s">
        <v>512</v>
      </c>
      <c r="C55" s="290">
        <v>1327</v>
      </c>
      <c r="D55" s="293"/>
    </row>
    <row r="56" ht="19.5" customHeight="1" spans="1:4">
      <c r="A56" s="285" t="s">
        <v>513</v>
      </c>
      <c r="B56" s="296" t="s">
        <v>514</v>
      </c>
      <c r="C56" s="287">
        <v>3368749</v>
      </c>
      <c r="D56" s="293"/>
    </row>
  </sheetData>
  <autoFilter xmlns:etc="http://www.wps.cn/officeDocument/2017/etCustomData" ref="A4:C56" etc:filterBottomFollowUsedRange="0">
    <extLst/>
  </autoFilter>
  <mergeCells count="2">
    <mergeCell ref="A2:D2"/>
    <mergeCell ref="A56:B56"/>
  </mergeCells>
  <conditionalFormatting sqref="A5">
    <cfRule type="duplicateValues" dxfId="0" priority="1"/>
  </conditionalFormatting>
  <conditionalFormatting sqref="A12">
    <cfRule type="duplicateValues" dxfId="0" priority="2"/>
  </conditionalFormatting>
  <conditionalFormatting sqref="A15">
    <cfRule type="duplicateValues" dxfId="0" priority="3"/>
  </conditionalFormatting>
  <conditionalFormatting sqref="A52">
    <cfRule type="duplicateValues" dxfId="0" priority="7"/>
  </conditionalFormatting>
  <conditionalFormatting sqref="A53">
    <cfRule type="duplicateValues" dxfId="0" priority="4"/>
  </conditionalFormatting>
  <conditionalFormatting sqref="A54">
    <cfRule type="duplicateValues" dxfId="0" priority="6"/>
  </conditionalFormatting>
  <conditionalFormatting sqref="A4 A6:A11 A13:A14 A16:A51 A55">
    <cfRule type="duplicateValues" dxfId="0" priority="8"/>
  </conditionalFormatting>
  <printOptions horizontalCentered="1"/>
  <pageMargins left="0.314583333333333" right="0.314583333333333" top="0.590277777777778" bottom="0.432638888888889" header="0.511805555555556" footer="0.393055555555556"/>
  <pageSetup paperSize="9" fitToHeight="0" orientation="portrait"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4"/>
  <sheetViews>
    <sheetView workbookViewId="0">
      <selection activeCell="C12" sqref="C12"/>
    </sheetView>
  </sheetViews>
  <sheetFormatPr defaultColWidth="9" defaultRowHeight="17.25" outlineLevelCol="2"/>
  <cols>
    <col min="1" max="1" width="19.725" style="275" customWidth="1"/>
    <col min="2" max="2" width="34.9083333333333" style="133" customWidth="1"/>
    <col min="3" max="3" width="33.2666666666667" style="276" customWidth="1"/>
    <col min="4" max="248" width="9" style="277"/>
    <col min="249" max="249" width="12.0916666666667" style="277" customWidth="1"/>
    <col min="250" max="250" width="38.725" style="277" customWidth="1"/>
    <col min="251" max="251" width="22" style="277" customWidth="1"/>
    <col min="252" max="252" width="11.9083333333333" style="277" customWidth="1"/>
    <col min="253" max="253" width="10.0916666666667" style="277" customWidth="1"/>
    <col min="254" max="504" width="9" style="277"/>
    <col min="505" max="505" width="12.0916666666667" style="277" customWidth="1"/>
    <col min="506" max="506" width="38.725" style="277" customWidth="1"/>
    <col min="507" max="507" width="22" style="277" customWidth="1"/>
    <col min="508" max="508" width="11.9083333333333" style="277" customWidth="1"/>
    <col min="509" max="509" width="10.0916666666667" style="277" customWidth="1"/>
    <col min="510" max="760" width="9" style="277"/>
    <col min="761" max="761" width="12.0916666666667" style="277" customWidth="1"/>
    <col min="762" max="762" width="38.725" style="277" customWidth="1"/>
    <col min="763" max="763" width="22" style="277" customWidth="1"/>
    <col min="764" max="764" width="11.9083333333333" style="277" customWidth="1"/>
    <col min="765" max="765" width="10.0916666666667" style="277" customWidth="1"/>
    <col min="766" max="1016" width="9" style="277"/>
    <col min="1017" max="1017" width="12.0916666666667" style="277" customWidth="1"/>
    <col min="1018" max="1018" width="38.725" style="277" customWidth="1"/>
    <col min="1019" max="1019" width="22" style="277" customWidth="1"/>
    <col min="1020" max="1020" width="11.9083333333333" style="277" customWidth="1"/>
    <col min="1021" max="1021" width="10.0916666666667" style="277" customWidth="1"/>
    <col min="1022" max="1272" width="9" style="277"/>
    <col min="1273" max="1273" width="12.0916666666667" style="277" customWidth="1"/>
    <col min="1274" max="1274" width="38.725" style="277" customWidth="1"/>
    <col min="1275" max="1275" width="22" style="277" customWidth="1"/>
    <col min="1276" max="1276" width="11.9083333333333" style="277" customWidth="1"/>
    <col min="1277" max="1277" width="10.0916666666667" style="277" customWidth="1"/>
    <col min="1278" max="1528" width="9" style="277"/>
    <col min="1529" max="1529" width="12.0916666666667" style="277" customWidth="1"/>
    <col min="1530" max="1530" width="38.725" style="277" customWidth="1"/>
    <col min="1531" max="1531" width="22" style="277" customWidth="1"/>
    <col min="1532" max="1532" width="11.9083333333333" style="277" customWidth="1"/>
    <col min="1533" max="1533" width="10.0916666666667" style="277" customWidth="1"/>
    <col min="1534" max="1784" width="9" style="277"/>
    <col min="1785" max="1785" width="12.0916666666667" style="277" customWidth="1"/>
    <col min="1786" max="1786" width="38.725" style="277" customWidth="1"/>
    <col min="1787" max="1787" width="22" style="277" customWidth="1"/>
    <col min="1788" max="1788" width="11.9083333333333" style="277" customWidth="1"/>
    <col min="1789" max="1789" width="10.0916666666667" style="277" customWidth="1"/>
    <col min="1790" max="2040" width="9" style="277"/>
    <col min="2041" max="2041" width="12.0916666666667" style="277" customWidth="1"/>
    <col min="2042" max="2042" width="38.725" style="277" customWidth="1"/>
    <col min="2043" max="2043" width="22" style="277" customWidth="1"/>
    <col min="2044" max="2044" width="11.9083333333333" style="277" customWidth="1"/>
    <col min="2045" max="2045" width="10.0916666666667" style="277" customWidth="1"/>
    <col min="2046" max="2296" width="9" style="277"/>
    <col min="2297" max="2297" width="12.0916666666667" style="277" customWidth="1"/>
    <col min="2298" max="2298" width="38.725" style="277" customWidth="1"/>
    <col min="2299" max="2299" width="22" style="277" customWidth="1"/>
    <col min="2300" max="2300" width="11.9083333333333" style="277" customWidth="1"/>
    <col min="2301" max="2301" width="10.0916666666667" style="277" customWidth="1"/>
    <col min="2302" max="2552" width="9" style="277"/>
    <col min="2553" max="2553" width="12.0916666666667" style="277" customWidth="1"/>
    <col min="2554" max="2554" width="38.725" style="277" customWidth="1"/>
    <col min="2555" max="2555" width="22" style="277" customWidth="1"/>
    <col min="2556" max="2556" width="11.9083333333333" style="277" customWidth="1"/>
    <col min="2557" max="2557" width="10.0916666666667" style="277" customWidth="1"/>
    <col min="2558" max="2808" width="9" style="277"/>
    <col min="2809" max="2809" width="12.0916666666667" style="277" customWidth="1"/>
    <col min="2810" max="2810" width="38.725" style="277" customWidth="1"/>
    <col min="2811" max="2811" width="22" style="277" customWidth="1"/>
    <col min="2812" max="2812" width="11.9083333333333" style="277" customWidth="1"/>
    <col min="2813" max="2813" width="10.0916666666667" style="277" customWidth="1"/>
    <col min="2814" max="3064" width="9" style="277"/>
    <col min="3065" max="3065" width="12.0916666666667" style="277" customWidth="1"/>
    <col min="3066" max="3066" width="38.725" style="277" customWidth="1"/>
    <col min="3067" max="3067" width="22" style="277" customWidth="1"/>
    <col min="3068" max="3068" width="11.9083333333333" style="277" customWidth="1"/>
    <col min="3069" max="3069" width="10.0916666666667" style="277" customWidth="1"/>
    <col min="3070" max="3320" width="9" style="277"/>
    <col min="3321" max="3321" width="12.0916666666667" style="277" customWidth="1"/>
    <col min="3322" max="3322" width="38.725" style="277" customWidth="1"/>
    <col min="3323" max="3323" width="22" style="277" customWidth="1"/>
    <col min="3324" max="3324" width="11.9083333333333" style="277" customWidth="1"/>
    <col min="3325" max="3325" width="10.0916666666667" style="277" customWidth="1"/>
    <col min="3326" max="3576" width="9" style="277"/>
    <col min="3577" max="3577" width="12.0916666666667" style="277" customWidth="1"/>
    <col min="3578" max="3578" width="38.725" style="277" customWidth="1"/>
    <col min="3579" max="3579" width="22" style="277" customWidth="1"/>
    <col min="3580" max="3580" width="11.9083333333333" style="277" customWidth="1"/>
    <col min="3581" max="3581" width="10.0916666666667" style="277" customWidth="1"/>
    <col min="3582" max="3832" width="9" style="277"/>
    <col min="3833" max="3833" width="12.0916666666667" style="277" customWidth="1"/>
    <col min="3834" max="3834" width="38.725" style="277" customWidth="1"/>
    <col min="3835" max="3835" width="22" style="277" customWidth="1"/>
    <col min="3836" max="3836" width="11.9083333333333" style="277" customWidth="1"/>
    <col min="3837" max="3837" width="10.0916666666667" style="277" customWidth="1"/>
    <col min="3838" max="4088" width="9" style="277"/>
    <col min="4089" max="4089" width="12.0916666666667" style="277" customWidth="1"/>
    <col min="4090" max="4090" width="38.725" style="277" customWidth="1"/>
    <col min="4091" max="4091" width="22" style="277" customWidth="1"/>
    <col min="4092" max="4092" width="11.9083333333333" style="277" customWidth="1"/>
    <col min="4093" max="4093" width="10.0916666666667" style="277" customWidth="1"/>
    <col min="4094" max="4344" width="9" style="277"/>
    <col min="4345" max="4345" width="12.0916666666667" style="277" customWidth="1"/>
    <col min="4346" max="4346" width="38.725" style="277" customWidth="1"/>
    <col min="4347" max="4347" width="22" style="277" customWidth="1"/>
    <col min="4348" max="4348" width="11.9083333333333" style="277" customWidth="1"/>
    <col min="4349" max="4349" width="10.0916666666667" style="277" customWidth="1"/>
    <col min="4350" max="4600" width="9" style="277"/>
    <col min="4601" max="4601" width="12.0916666666667" style="277" customWidth="1"/>
    <col min="4602" max="4602" width="38.725" style="277" customWidth="1"/>
    <col min="4603" max="4603" width="22" style="277" customWidth="1"/>
    <col min="4604" max="4604" width="11.9083333333333" style="277" customWidth="1"/>
    <col min="4605" max="4605" width="10.0916666666667" style="277" customWidth="1"/>
    <col min="4606" max="4856" width="9" style="277"/>
    <col min="4857" max="4857" width="12.0916666666667" style="277" customWidth="1"/>
    <col min="4858" max="4858" width="38.725" style="277" customWidth="1"/>
    <col min="4859" max="4859" width="22" style="277" customWidth="1"/>
    <col min="4860" max="4860" width="11.9083333333333" style="277" customWidth="1"/>
    <col min="4861" max="4861" width="10.0916666666667" style="277" customWidth="1"/>
    <col min="4862" max="5112" width="9" style="277"/>
    <col min="5113" max="5113" width="12.0916666666667" style="277" customWidth="1"/>
    <col min="5114" max="5114" width="38.725" style="277" customWidth="1"/>
    <col min="5115" max="5115" width="22" style="277" customWidth="1"/>
    <col min="5116" max="5116" width="11.9083333333333" style="277" customWidth="1"/>
    <col min="5117" max="5117" width="10.0916666666667" style="277" customWidth="1"/>
    <col min="5118" max="5368" width="9" style="277"/>
    <col min="5369" max="5369" width="12.0916666666667" style="277" customWidth="1"/>
    <col min="5370" max="5370" width="38.725" style="277" customWidth="1"/>
    <col min="5371" max="5371" width="22" style="277" customWidth="1"/>
    <col min="5372" max="5372" width="11.9083333333333" style="277" customWidth="1"/>
    <col min="5373" max="5373" width="10.0916666666667" style="277" customWidth="1"/>
    <col min="5374" max="5624" width="9" style="277"/>
    <col min="5625" max="5625" width="12.0916666666667" style="277" customWidth="1"/>
    <col min="5626" max="5626" width="38.725" style="277" customWidth="1"/>
    <col min="5627" max="5627" width="22" style="277" customWidth="1"/>
    <col min="5628" max="5628" width="11.9083333333333" style="277" customWidth="1"/>
    <col min="5629" max="5629" width="10.0916666666667" style="277" customWidth="1"/>
    <col min="5630" max="5880" width="9" style="277"/>
    <col min="5881" max="5881" width="12.0916666666667" style="277" customWidth="1"/>
    <col min="5882" max="5882" width="38.725" style="277" customWidth="1"/>
    <col min="5883" max="5883" width="22" style="277" customWidth="1"/>
    <col min="5884" max="5884" width="11.9083333333333" style="277" customWidth="1"/>
    <col min="5885" max="5885" width="10.0916666666667" style="277" customWidth="1"/>
    <col min="5886" max="6136" width="9" style="277"/>
    <col min="6137" max="6137" width="12.0916666666667" style="277" customWidth="1"/>
    <col min="6138" max="6138" width="38.725" style="277" customWidth="1"/>
    <col min="6139" max="6139" width="22" style="277" customWidth="1"/>
    <col min="6140" max="6140" width="11.9083333333333" style="277" customWidth="1"/>
    <col min="6141" max="6141" width="10.0916666666667" style="277" customWidth="1"/>
    <col min="6142" max="6392" width="9" style="277"/>
    <col min="6393" max="6393" width="12.0916666666667" style="277" customWidth="1"/>
    <col min="6394" max="6394" width="38.725" style="277" customWidth="1"/>
    <col min="6395" max="6395" width="22" style="277" customWidth="1"/>
    <col min="6396" max="6396" width="11.9083333333333" style="277" customWidth="1"/>
    <col min="6397" max="6397" width="10.0916666666667" style="277" customWidth="1"/>
    <col min="6398" max="6648" width="9" style="277"/>
    <col min="6649" max="6649" width="12.0916666666667" style="277" customWidth="1"/>
    <col min="6650" max="6650" width="38.725" style="277" customWidth="1"/>
    <col min="6651" max="6651" width="22" style="277" customWidth="1"/>
    <col min="6652" max="6652" width="11.9083333333333" style="277" customWidth="1"/>
    <col min="6653" max="6653" width="10.0916666666667" style="277" customWidth="1"/>
    <col min="6654" max="6904" width="9" style="277"/>
    <col min="6905" max="6905" width="12.0916666666667" style="277" customWidth="1"/>
    <col min="6906" max="6906" width="38.725" style="277" customWidth="1"/>
    <col min="6907" max="6907" width="22" style="277" customWidth="1"/>
    <col min="6908" max="6908" width="11.9083333333333" style="277" customWidth="1"/>
    <col min="6909" max="6909" width="10.0916666666667" style="277" customWidth="1"/>
    <col min="6910" max="7160" width="9" style="277"/>
    <col min="7161" max="7161" width="12.0916666666667" style="277" customWidth="1"/>
    <col min="7162" max="7162" width="38.725" style="277" customWidth="1"/>
    <col min="7163" max="7163" width="22" style="277" customWidth="1"/>
    <col min="7164" max="7164" width="11.9083333333333" style="277" customWidth="1"/>
    <col min="7165" max="7165" width="10.0916666666667" style="277" customWidth="1"/>
    <col min="7166" max="7416" width="9" style="277"/>
    <col min="7417" max="7417" width="12.0916666666667" style="277" customWidth="1"/>
    <col min="7418" max="7418" width="38.725" style="277" customWidth="1"/>
    <col min="7419" max="7419" width="22" style="277" customWidth="1"/>
    <col min="7420" max="7420" width="11.9083333333333" style="277" customWidth="1"/>
    <col min="7421" max="7421" width="10.0916666666667" style="277" customWidth="1"/>
    <col min="7422" max="7672" width="9" style="277"/>
    <col min="7673" max="7673" width="12.0916666666667" style="277" customWidth="1"/>
    <col min="7674" max="7674" width="38.725" style="277" customWidth="1"/>
    <col min="7675" max="7675" width="22" style="277" customWidth="1"/>
    <col min="7676" max="7676" width="11.9083333333333" style="277" customWidth="1"/>
    <col min="7677" max="7677" width="10.0916666666667" style="277" customWidth="1"/>
    <col min="7678" max="7928" width="9" style="277"/>
    <col min="7929" max="7929" width="12.0916666666667" style="277" customWidth="1"/>
    <col min="7930" max="7930" width="38.725" style="277" customWidth="1"/>
    <col min="7931" max="7931" width="22" style="277" customWidth="1"/>
    <col min="7932" max="7932" width="11.9083333333333" style="277" customWidth="1"/>
    <col min="7933" max="7933" width="10.0916666666667" style="277" customWidth="1"/>
    <col min="7934" max="8184" width="9" style="277"/>
    <col min="8185" max="8185" width="12.0916666666667" style="277" customWidth="1"/>
    <col min="8186" max="8186" width="38.725" style="277" customWidth="1"/>
    <col min="8187" max="8187" width="22" style="277" customWidth="1"/>
    <col min="8188" max="8188" width="11.9083333333333" style="277" customWidth="1"/>
    <col min="8189" max="8189" width="10.0916666666667" style="277" customWidth="1"/>
    <col min="8190" max="8440" width="9" style="277"/>
    <col min="8441" max="8441" width="12.0916666666667" style="277" customWidth="1"/>
    <col min="8442" max="8442" width="38.725" style="277" customWidth="1"/>
    <col min="8443" max="8443" width="22" style="277" customWidth="1"/>
    <col min="8444" max="8444" width="11.9083333333333" style="277" customWidth="1"/>
    <col min="8445" max="8445" width="10.0916666666667" style="277" customWidth="1"/>
    <col min="8446" max="8696" width="9" style="277"/>
    <col min="8697" max="8697" width="12.0916666666667" style="277" customWidth="1"/>
    <col min="8698" max="8698" width="38.725" style="277" customWidth="1"/>
    <col min="8699" max="8699" width="22" style="277" customWidth="1"/>
    <col min="8700" max="8700" width="11.9083333333333" style="277" customWidth="1"/>
    <col min="8701" max="8701" width="10.0916666666667" style="277" customWidth="1"/>
    <col min="8702" max="8952" width="9" style="277"/>
    <col min="8953" max="8953" width="12.0916666666667" style="277" customWidth="1"/>
    <col min="8954" max="8954" width="38.725" style="277" customWidth="1"/>
    <col min="8955" max="8955" width="22" style="277" customWidth="1"/>
    <col min="8956" max="8956" width="11.9083333333333" style="277" customWidth="1"/>
    <col min="8957" max="8957" width="10.0916666666667" style="277" customWidth="1"/>
    <col min="8958" max="9208" width="9" style="277"/>
    <col min="9209" max="9209" width="12.0916666666667" style="277" customWidth="1"/>
    <col min="9210" max="9210" width="38.725" style="277" customWidth="1"/>
    <col min="9211" max="9211" width="22" style="277" customWidth="1"/>
    <col min="9212" max="9212" width="11.9083333333333" style="277" customWidth="1"/>
    <col min="9213" max="9213" width="10.0916666666667" style="277" customWidth="1"/>
    <col min="9214" max="9464" width="9" style="277"/>
    <col min="9465" max="9465" width="12.0916666666667" style="277" customWidth="1"/>
    <col min="9466" max="9466" width="38.725" style="277" customWidth="1"/>
    <col min="9467" max="9467" width="22" style="277" customWidth="1"/>
    <col min="9468" max="9468" width="11.9083333333333" style="277" customWidth="1"/>
    <col min="9469" max="9469" width="10.0916666666667" style="277" customWidth="1"/>
    <col min="9470" max="9720" width="9" style="277"/>
    <col min="9721" max="9721" width="12.0916666666667" style="277" customWidth="1"/>
    <col min="9722" max="9722" width="38.725" style="277" customWidth="1"/>
    <col min="9723" max="9723" width="22" style="277" customWidth="1"/>
    <col min="9724" max="9724" width="11.9083333333333" style="277" customWidth="1"/>
    <col min="9725" max="9725" width="10.0916666666667" style="277" customWidth="1"/>
    <col min="9726" max="9976" width="9" style="277"/>
    <col min="9977" max="9977" width="12.0916666666667" style="277" customWidth="1"/>
    <col min="9978" max="9978" width="38.725" style="277" customWidth="1"/>
    <col min="9979" max="9979" width="22" style="277" customWidth="1"/>
    <col min="9980" max="9980" width="11.9083333333333" style="277" customWidth="1"/>
    <col min="9981" max="9981" width="10.0916666666667" style="277" customWidth="1"/>
    <col min="9982" max="10232" width="9" style="277"/>
    <col min="10233" max="10233" width="12.0916666666667" style="277" customWidth="1"/>
    <col min="10234" max="10234" width="38.725" style="277" customWidth="1"/>
    <col min="10235" max="10235" width="22" style="277" customWidth="1"/>
    <col min="10236" max="10236" width="11.9083333333333" style="277" customWidth="1"/>
    <col min="10237" max="10237" width="10.0916666666667" style="277" customWidth="1"/>
    <col min="10238" max="10488" width="9" style="277"/>
    <col min="10489" max="10489" width="12.0916666666667" style="277" customWidth="1"/>
    <col min="10490" max="10490" width="38.725" style="277" customWidth="1"/>
    <col min="10491" max="10491" width="22" style="277" customWidth="1"/>
    <col min="10492" max="10492" width="11.9083333333333" style="277" customWidth="1"/>
    <col min="10493" max="10493" width="10.0916666666667" style="277" customWidth="1"/>
    <col min="10494" max="10744" width="9" style="277"/>
    <col min="10745" max="10745" width="12.0916666666667" style="277" customWidth="1"/>
    <col min="10746" max="10746" width="38.725" style="277" customWidth="1"/>
    <col min="10747" max="10747" width="22" style="277" customWidth="1"/>
    <col min="10748" max="10748" width="11.9083333333333" style="277" customWidth="1"/>
    <col min="10749" max="10749" width="10.0916666666667" style="277" customWidth="1"/>
    <col min="10750" max="11000" width="9" style="277"/>
    <col min="11001" max="11001" width="12.0916666666667" style="277" customWidth="1"/>
    <col min="11002" max="11002" width="38.725" style="277" customWidth="1"/>
    <col min="11003" max="11003" width="22" style="277" customWidth="1"/>
    <col min="11004" max="11004" width="11.9083333333333" style="277" customWidth="1"/>
    <col min="11005" max="11005" width="10.0916666666667" style="277" customWidth="1"/>
    <col min="11006" max="11256" width="9" style="277"/>
    <col min="11257" max="11257" width="12.0916666666667" style="277" customWidth="1"/>
    <col min="11258" max="11258" width="38.725" style="277" customWidth="1"/>
    <col min="11259" max="11259" width="22" style="277" customWidth="1"/>
    <col min="11260" max="11260" width="11.9083333333333" style="277" customWidth="1"/>
    <col min="11261" max="11261" width="10.0916666666667" style="277" customWidth="1"/>
    <col min="11262" max="11512" width="9" style="277"/>
    <col min="11513" max="11513" width="12.0916666666667" style="277" customWidth="1"/>
    <col min="11514" max="11514" width="38.725" style="277" customWidth="1"/>
    <col min="11515" max="11515" width="22" style="277" customWidth="1"/>
    <col min="11516" max="11516" width="11.9083333333333" style="277" customWidth="1"/>
    <col min="11517" max="11517" width="10.0916666666667" style="277" customWidth="1"/>
    <col min="11518" max="11768" width="9" style="277"/>
    <col min="11769" max="11769" width="12.0916666666667" style="277" customWidth="1"/>
    <col min="11770" max="11770" width="38.725" style="277" customWidth="1"/>
    <col min="11771" max="11771" width="22" style="277" customWidth="1"/>
    <col min="11772" max="11772" width="11.9083333333333" style="277" customWidth="1"/>
    <col min="11773" max="11773" width="10.0916666666667" style="277" customWidth="1"/>
    <col min="11774" max="12024" width="9" style="277"/>
    <col min="12025" max="12025" width="12.0916666666667" style="277" customWidth="1"/>
    <col min="12026" max="12026" width="38.725" style="277" customWidth="1"/>
    <col min="12027" max="12027" width="22" style="277" customWidth="1"/>
    <col min="12028" max="12028" width="11.9083333333333" style="277" customWidth="1"/>
    <col min="12029" max="12029" width="10.0916666666667" style="277" customWidth="1"/>
    <col min="12030" max="12280" width="9" style="277"/>
    <col min="12281" max="12281" width="12.0916666666667" style="277" customWidth="1"/>
    <col min="12282" max="12282" width="38.725" style="277" customWidth="1"/>
    <col min="12283" max="12283" width="22" style="277" customWidth="1"/>
    <col min="12284" max="12284" width="11.9083333333333" style="277" customWidth="1"/>
    <col min="12285" max="12285" width="10.0916666666667" style="277" customWidth="1"/>
    <col min="12286" max="12536" width="9" style="277"/>
    <col min="12537" max="12537" width="12.0916666666667" style="277" customWidth="1"/>
    <col min="12538" max="12538" width="38.725" style="277" customWidth="1"/>
    <col min="12539" max="12539" width="22" style="277" customWidth="1"/>
    <col min="12540" max="12540" width="11.9083333333333" style="277" customWidth="1"/>
    <col min="12541" max="12541" width="10.0916666666667" style="277" customWidth="1"/>
    <col min="12542" max="12792" width="9" style="277"/>
    <col min="12793" max="12793" width="12.0916666666667" style="277" customWidth="1"/>
    <col min="12794" max="12794" width="38.725" style="277" customWidth="1"/>
    <col min="12795" max="12795" width="22" style="277" customWidth="1"/>
    <col min="12796" max="12796" width="11.9083333333333" style="277" customWidth="1"/>
    <col min="12797" max="12797" width="10.0916666666667" style="277" customWidth="1"/>
    <col min="12798" max="13048" width="9" style="277"/>
    <col min="13049" max="13049" width="12.0916666666667" style="277" customWidth="1"/>
    <col min="13050" max="13050" width="38.725" style="277" customWidth="1"/>
    <col min="13051" max="13051" width="22" style="277" customWidth="1"/>
    <col min="13052" max="13052" width="11.9083333333333" style="277" customWidth="1"/>
    <col min="13053" max="13053" width="10.0916666666667" style="277" customWidth="1"/>
    <col min="13054" max="13304" width="9" style="277"/>
    <col min="13305" max="13305" width="12.0916666666667" style="277" customWidth="1"/>
    <col min="13306" max="13306" width="38.725" style="277" customWidth="1"/>
    <col min="13307" max="13307" width="22" style="277" customWidth="1"/>
    <col min="13308" max="13308" width="11.9083333333333" style="277" customWidth="1"/>
    <col min="13309" max="13309" width="10.0916666666667" style="277" customWidth="1"/>
    <col min="13310" max="13560" width="9" style="277"/>
    <col min="13561" max="13561" width="12.0916666666667" style="277" customWidth="1"/>
    <col min="13562" max="13562" width="38.725" style="277" customWidth="1"/>
    <col min="13563" max="13563" width="22" style="277" customWidth="1"/>
    <col min="13564" max="13564" width="11.9083333333333" style="277" customWidth="1"/>
    <col min="13565" max="13565" width="10.0916666666667" style="277" customWidth="1"/>
    <col min="13566" max="13816" width="9" style="277"/>
    <col min="13817" max="13817" width="12.0916666666667" style="277" customWidth="1"/>
    <col min="13818" max="13818" width="38.725" style="277" customWidth="1"/>
    <col min="13819" max="13819" width="22" style="277" customWidth="1"/>
    <col min="13820" max="13820" width="11.9083333333333" style="277" customWidth="1"/>
    <col min="13821" max="13821" width="10.0916666666667" style="277" customWidth="1"/>
    <col min="13822" max="14072" width="9" style="277"/>
    <col min="14073" max="14073" width="12.0916666666667" style="277" customWidth="1"/>
    <col min="14074" max="14074" width="38.725" style="277" customWidth="1"/>
    <col min="14075" max="14075" width="22" style="277" customWidth="1"/>
    <col min="14076" max="14076" width="11.9083333333333" style="277" customWidth="1"/>
    <col min="14077" max="14077" width="10.0916666666667" style="277" customWidth="1"/>
    <col min="14078" max="14328" width="9" style="277"/>
    <col min="14329" max="14329" width="12.0916666666667" style="277" customWidth="1"/>
    <col min="14330" max="14330" width="38.725" style="277" customWidth="1"/>
    <col min="14331" max="14331" width="22" style="277" customWidth="1"/>
    <col min="14332" max="14332" width="11.9083333333333" style="277" customWidth="1"/>
    <col min="14333" max="14333" width="10.0916666666667" style="277" customWidth="1"/>
    <col min="14334" max="14584" width="9" style="277"/>
    <col min="14585" max="14585" width="12.0916666666667" style="277" customWidth="1"/>
    <col min="14586" max="14586" width="38.725" style="277" customWidth="1"/>
    <col min="14587" max="14587" width="22" style="277" customWidth="1"/>
    <col min="14588" max="14588" width="11.9083333333333" style="277" customWidth="1"/>
    <col min="14589" max="14589" width="10.0916666666667" style="277" customWidth="1"/>
    <col min="14590" max="14840" width="9" style="277"/>
    <col min="14841" max="14841" width="12.0916666666667" style="277" customWidth="1"/>
    <col min="14842" max="14842" width="38.725" style="277" customWidth="1"/>
    <col min="14843" max="14843" width="22" style="277" customWidth="1"/>
    <col min="14844" max="14844" width="11.9083333333333" style="277" customWidth="1"/>
    <col min="14845" max="14845" width="10.0916666666667" style="277" customWidth="1"/>
    <col min="14846" max="15096" width="9" style="277"/>
    <col min="15097" max="15097" width="12.0916666666667" style="277" customWidth="1"/>
    <col min="15098" max="15098" width="38.725" style="277" customWidth="1"/>
    <col min="15099" max="15099" width="22" style="277" customWidth="1"/>
    <col min="15100" max="15100" width="11.9083333333333" style="277" customWidth="1"/>
    <col min="15101" max="15101" width="10.0916666666667" style="277" customWidth="1"/>
    <col min="15102" max="15352" width="9" style="277"/>
    <col min="15353" max="15353" width="12.0916666666667" style="277" customWidth="1"/>
    <col min="15354" max="15354" width="38.725" style="277" customWidth="1"/>
    <col min="15355" max="15355" width="22" style="277" customWidth="1"/>
    <col min="15356" max="15356" width="11.9083333333333" style="277" customWidth="1"/>
    <col min="15357" max="15357" width="10.0916666666667" style="277" customWidth="1"/>
    <col min="15358" max="15608" width="9" style="277"/>
    <col min="15609" max="15609" width="12.0916666666667" style="277" customWidth="1"/>
    <col min="15610" max="15610" width="38.725" style="277" customWidth="1"/>
    <col min="15611" max="15611" width="22" style="277" customWidth="1"/>
    <col min="15612" max="15612" width="11.9083333333333" style="277" customWidth="1"/>
    <col min="15613" max="15613" width="10.0916666666667" style="277" customWidth="1"/>
    <col min="15614" max="15864" width="9" style="277"/>
    <col min="15865" max="15865" width="12.0916666666667" style="277" customWidth="1"/>
    <col min="15866" max="15866" width="38.725" style="277" customWidth="1"/>
    <col min="15867" max="15867" width="22" style="277" customWidth="1"/>
    <col min="15868" max="15868" width="11.9083333333333" style="277" customWidth="1"/>
    <col min="15869" max="15869" width="10.0916666666667" style="277" customWidth="1"/>
    <col min="15870" max="16120" width="9" style="277"/>
    <col min="16121" max="16121" width="12.0916666666667" style="277" customWidth="1"/>
    <col min="16122" max="16122" width="38.725" style="277" customWidth="1"/>
    <col min="16123" max="16123" width="22" style="277" customWidth="1"/>
    <col min="16124" max="16124" width="11.9083333333333" style="277" customWidth="1"/>
    <col min="16125" max="16125" width="10.0916666666667" style="277" customWidth="1"/>
    <col min="16126" max="16384" width="9" style="277"/>
  </cols>
  <sheetData>
    <row r="1" s="133" customFormat="1" spans="1:3">
      <c r="A1" s="278" t="s">
        <v>515</v>
      </c>
      <c r="C1" s="279"/>
    </row>
    <row r="2" ht="72.75" customHeight="1" spans="1:3">
      <c r="A2" s="280" t="s">
        <v>516</v>
      </c>
      <c r="B2" s="281"/>
      <c r="C2" s="281"/>
    </row>
    <row r="3" spans="1:3">
      <c r="C3" s="282" t="s">
        <v>41</v>
      </c>
    </row>
    <row r="4" s="274" customFormat="1" ht="39" customHeight="1" spans="1:3">
      <c r="A4" s="283" t="s">
        <v>466</v>
      </c>
      <c r="B4" s="283" t="s">
        <v>467</v>
      </c>
      <c r="C4" s="284" t="s">
        <v>6</v>
      </c>
    </row>
    <row r="5" ht="19.5" customHeight="1" spans="1:3">
      <c r="A5" s="285">
        <v>501</v>
      </c>
      <c r="B5" s="286" t="s">
        <v>468</v>
      </c>
      <c r="C5" s="287">
        <v>358950</v>
      </c>
    </row>
    <row r="6" ht="19.5" customHeight="1" spans="1:3">
      <c r="A6" s="288">
        <v>50101</v>
      </c>
      <c r="B6" s="289" t="s">
        <v>469</v>
      </c>
      <c r="C6" s="290">
        <v>265450</v>
      </c>
    </row>
    <row r="7" ht="19.5" customHeight="1" spans="1:3">
      <c r="A7" s="288">
        <v>50102</v>
      </c>
      <c r="B7" s="289" t="s">
        <v>470</v>
      </c>
      <c r="C7" s="290">
        <v>13583</v>
      </c>
    </row>
    <row r="8" ht="19.5" customHeight="1" spans="1:3">
      <c r="A8" s="288">
        <v>50103</v>
      </c>
      <c r="B8" s="289" t="s">
        <v>471</v>
      </c>
      <c r="C8" s="290">
        <v>9568</v>
      </c>
    </row>
    <row r="9" ht="19.5" customHeight="1" spans="1:3">
      <c r="A9" s="288">
        <v>50199</v>
      </c>
      <c r="B9" s="289" t="s">
        <v>472</v>
      </c>
      <c r="C9" s="290">
        <v>70349</v>
      </c>
    </row>
    <row r="10" ht="19.5" customHeight="1" spans="1:3">
      <c r="A10" s="285">
        <v>502</v>
      </c>
      <c r="B10" s="286" t="s">
        <v>473</v>
      </c>
      <c r="C10" s="287">
        <v>137456</v>
      </c>
    </row>
    <row r="11" ht="19.5" customHeight="1" spans="1:3">
      <c r="A11" s="288">
        <v>50201</v>
      </c>
      <c r="B11" s="289" t="s">
        <v>474</v>
      </c>
      <c r="C11" s="290">
        <v>50020</v>
      </c>
    </row>
    <row r="12" ht="19.5" customHeight="1" spans="1:3">
      <c r="A12" s="288">
        <v>50202</v>
      </c>
      <c r="B12" s="289" t="s">
        <v>475</v>
      </c>
      <c r="C12" s="290">
        <v>41</v>
      </c>
    </row>
    <row r="13" ht="19.5" customHeight="1" spans="1:3">
      <c r="A13" s="288">
        <v>50203</v>
      </c>
      <c r="B13" s="289" t="s">
        <v>476</v>
      </c>
      <c r="C13" s="290">
        <v>561</v>
      </c>
    </row>
    <row r="14" ht="19.5" customHeight="1" spans="1:3">
      <c r="A14" s="288">
        <v>50204</v>
      </c>
      <c r="B14" s="289" t="s">
        <v>477</v>
      </c>
      <c r="C14" s="290">
        <v>185</v>
      </c>
    </row>
    <row r="15" s="136" customFormat="1" ht="19.5" customHeight="1" spans="1:3">
      <c r="A15" s="288">
        <v>50205</v>
      </c>
      <c r="B15" s="289" t="s">
        <v>478</v>
      </c>
      <c r="C15" s="290">
        <v>74877</v>
      </c>
    </row>
    <row r="16" ht="19.5" customHeight="1" spans="1:3">
      <c r="A16" s="288">
        <v>50206</v>
      </c>
      <c r="B16" s="289" t="s">
        <v>479</v>
      </c>
      <c r="C16" s="290">
        <v>11</v>
      </c>
    </row>
    <row r="17" ht="19.5" customHeight="1" spans="1:3">
      <c r="A17" s="288">
        <v>50207</v>
      </c>
      <c r="B17" s="289" t="s">
        <v>480</v>
      </c>
      <c r="C17" s="290">
        <v>176</v>
      </c>
    </row>
    <row r="18" ht="19.5" customHeight="1" spans="1:3">
      <c r="A18" s="288">
        <v>50208</v>
      </c>
      <c r="B18" s="289" t="s">
        <v>481</v>
      </c>
      <c r="C18" s="290">
        <v>6340</v>
      </c>
    </row>
    <row r="19" ht="19.5" customHeight="1" spans="1:3">
      <c r="A19" s="288">
        <v>50209</v>
      </c>
      <c r="B19" s="289" t="s">
        <v>482</v>
      </c>
      <c r="C19" s="290">
        <v>856</v>
      </c>
    </row>
    <row r="20" ht="19.5" customHeight="1" spans="1:3">
      <c r="A20" s="288">
        <v>50299</v>
      </c>
      <c r="B20" s="289" t="s">
        <v>483</v>
      </c>
      <c r="C20" s="290">
        <v>4389</v>
      </c>
    </row>
    <row r="21" ht="19.5" customHeight="1" spans="1:3">
      <c r="A21" s="285">
        <v>503</v>
      </c>
      <c r="B21" s="286" t="s">
        <v>484</v>
      </c>
      <c r="C21" s="287">
        <v>340</v>
      </c>
    </row>
    <row r="22" ht="19.5" customHeight="1" spans="1:3">
      <c r="A22" s="288">
        <v>50306</v>
      </c>
      <c r="B22" s="289" t="s">
        <v>489</v>
      </c>
      <c r="C22" s="290">
        <v>305</v>
      </c>
    </row>
    <row r="23" ht="19.5" customHeight="1" spans="1:3">
      <c r="A23" s="288">
        <v>50399</v>
      </c>
      <c r="B23" s="289" t="s">
        <v>491</v>
      </c>
      <c r="C23" s="290">
        <v>35</v>
      </c>
    </row>
    <row r="24" ht="19.5" customHeight="1" spans="1:3">
      <c r="A24" s="285">
        <v>505</v>
      </c>
      <c r="B24" s="286" t="s">
        <v>493</v>
      </c>
      <c r="C24" s="287">
        <v>648745</v>
      </c>
    </row>
    <row r="25" ht="19.5" customHeight="1" spans="1:3">
      <c r="A25" s="288">
        <v>50501</v>
      </c>
      <c r="B25" s="289" t="s">
        <v>494</v>
      </c>
      <c r="C25" s="290">
        <v>547869</v>
      </c>
    </row>
    <row r="26" ht="19.5" customHeight="1" spans="1:3">
      <c r="A26" s="288">
        <v>50502</v>
      </c>
      <c r="B26" s="289" t="s">
        <v>495</v>
      </c>
      <c r="C26" s="290">
        <v>100576</v>
      </c>
    </row>
    <row r="27" ht="19.5" customHeight="1" spans="1:3">
      <c r="A27" s="288">
        <v>50599</v>
      </c>
      <c r="B27" s="289" t="s">
        <v>496</v>
      </c>
      <c r="C27" s="290">
        <v>300</v>
      </c>
    </row>
    <row r="28" ht="19.5" customHeight="1" spans="1:3">
      <c r="A28" s="285">
        <v>509</v>
      </c>
      <c r="B28" s="286" t="s">
        <v>503</v>
      </c>
      <c r="C28" s="287">
        <v>70301</v>
      </c>
    </row>
    <row r="29" ht="19.5" customHeight="1" spans="1:3">
      <c r="A29" s="288">
        <v>50901</v>
      </c>
      <c r="B29" s="289" t="s">
        <v>504</v>
      </c>
      <c r="C29" s="290">
        <v>9266</v>
      </c>
    </row>
    <row r="30" ht="19.5" customHeight="1" spans="1:3">
      <c r="A30" s="288">
        <v>50905</v>
      </c>
      <c r="B30" s="289" t="s">
        <v>507</v>
      </c>
      <c r="C30" s="290">
        <v>58305</v>
      </c>
    </row>
    <row r="31" ht="19.5" customHeight="1" spans="1:3">
      <c r="A31" s="288">
        <v>50999</v>
      </c>
      <c r="B31" s="289" t="s">
        <v>508</v>
      </c>
      <c r="C31" s="290">
        <v>2730</v>
      </c>
    </row>
    <row r="32" ht="19.5" customHeight="1" spans="1:3">
      <c r="A32" s="285">
        <v>599</v>
      </c>
      <c r="B32" s="286" t="s">
        <v>511</v>
      </c>
      <c r="C32" s="287">
        <v>53</v>
      </c>
    </row>
    <row r="33" ht="19.5" customHeight="1" spans="1:3">
      <c r="A33" s="288">
        <v>59999</v>
      </c>
      <c r="B33" s="289" t="s">
        <v>512</v>
      </c>
      <c r="C33" s="290">
        <v>53</v>
      </c>
    </row>
    <row r="34" ht="19.5" customHeight="1" spans="1:3">
      <c r="A34" s="285" t="s">
        <v>513</v>
      </c>
      <c r="B34" s="285" t="s">
        <v>514</v>
      </c>
      <c r="C34" s="287">
        <f>C5+C10+C21+C24+C28+C32</f>
        <v>1215845</v>
      </c>
    </row>
  </sheetData>
  <autoFilter xmlns:etc="http://www.wps.cn/officeDocument/2017/etCustomData" ref="A4:C34" etc:filterBottomFollowUsedRange="0">
    <extLst/>
  </autoFilter>
  <mergeCells count="2">
    <mergeCell ref="A2:C2"/>
    <mergeCell ref="A34:B34"/>
  </mergeCells>
  <printOptions horizontalCentered="1"/>
  <pageMargins left="0.314583333333333" right="0.314583333333333" top="0.590277777777778" bottom="0.432638888888889" header="0.511805555555556" footer="0.393055555555556"/>
  <pageSetup paperSize="9" fitToHeight="0" orientation="portrait"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3"/>
  <sheetViews>
    <sheetView topLeftCell="A57" workbookViewId="0">
      <selection activeCell="B12" sqref="B12:D12"/>
    </sheetView>
  </sheetViews>
  <sheetFormatPr defaultColWidth="9" defaultRowHeight="13.5"/>
  <cols>
    <col min="1" max="1" width="6.26666666666667" style="219" customWidth="1"/>
    <col min="2" max="2" width="16" style="219" customWidth="1"/>
    <col min="3" max="3" width="20.6333333333333" style="220" customWidth="1"/>
    <col min="4" max="4" width="45" style="220" customWidth="1"/>
    <col min="5" max="5" width="14.3666666666667" style="221" customWidth="1"/>
    <col min="6" max="6" width="14" style="220" customWidth="1"/>
    <col min="7" max="7" width="12.725" style="219" hidden="1" customWidth="1"/>
    <col min="8" max="255" width="9" style="219"/>
    <col min="256" max="256" width="6.26666666666667" style="219" customWidth="1"/>
    <col min="257" max="257" width="16" style="219" customWidth="1"/>
    <col min="258" max="258" width="9" style="219" hidden="1" customWidth="1"/>
    <col min="259" max="259" width="20.6333333333333" style="219" customWidth="1"/>
    <col min="260" max="260" width="45" style="219" customWidth="1"/>
    <col min="261" max="261" width="14.3666666666667" style="219" customWidth="1"/>
    <col min="262" max="262" width="14" style="219" customWidth="1"/>
    <col min="263" max="263" width="9" style="219" hidden="1" customWidth="1"/>
    <col min="264" max="511" width="9" style="219"/>
    <col min="512" max="512" width="6.26666666666667" style="219" customWidth="1"/>
    <col min="513" max="513" width="16" style="219" customWidth="1"/>
    <col min="514" max="514" width="9" style="219" hidden="1" customWidth="1"/>
    <col min="515" max="515" width="20.6333333333333" style="219" customWidth="1"/>
    <col min="516" max="516" width="45" style="219" customWidth="1"/>
    <col min="517" max="517" width="14.3666666666667" style="219" customWidth="1"/>
    <col min="518" max="518" width="14" style="219" customWidth="1"/>
    <col min="519" max="519" width="9" style="219" hidden="1" customWidth="1"/>
    <col min="520" max="767" width="9" style="219"/>
    <col min="768" max="768" width="6.26666666666667" style="219" customWidth="1"/>
    <col min="769" max="769" width="16" style="219" customWidth="1"/>
    <col min="770" max="770" width="9" style="219" hidden="1" customWidth="1"/>
    <col min="771" max="771" width="20.6333333333333" style="219" customWidth="1"/>
    <col min="772" max="772" width="45" style="219" customWidth="1"/>
    <col min="773" max="773" width="14.3666666666667" style="219" customWidth="1"/>
    <col min="774" max="774" width="14" style="219" customWidth="1"/>
    <col min="775" max="775" width="9" style="219" hidden="1" customWidth="1"/>
    <col min="776" max="1023" width="9" style="219"/>
    <col min="1024" max="1024" width="6.26666666666667" style="219" customWidth="1"/>
    <col min="1025" max="1025" width="16" style="219" customWidth="1"/>
    <col min="1026" max="1026" width="9" style="219" hidden="1" customWidth="1"/>
    <col min="1027" max="1027" width="20.6333333333333" style="219" customWidth="1"/>
    <col min="1028" max="1028" width="45" style="219" customWidth="1"/>
    <col min="1029" max="1029" width="14.3666666666667" style="219" customWidth="1"/>
    <col min="1030" max="1030" width="14" style="219" customWidth="1"/>
    <col min="1031" max="1031" width="9" style="219" hidden="1" customWidth="1"/>
    <col min="1032" max="1279" width="9" style="219"/>
    <col min="1280" max="1280" width="6.26666666666667" style="219" customWidth="1"/>
    <col min="1281" max="1281" width="16" style="219" customWidth="1"/>
    <col min="1282" max="1282" width="9" style="219" hidden="1" customWidth="1"/>
    <col min="1283" max="1283" width="20.6333333333333" style="219" customWidth="1"/>
    <col min="1284" max="1284" width="45" style="219" customWidth="1"/>
    <col min="1285" max="1285" width="14.3666666666667" style="219" customWidth="1"/>
    <col min="1286" max="1286" width="14" style="219" customWidth="1"/>
    <col min="1287" max="1287" width="9" style="219" hidden="1" customWidth="1"/>
    <col min="1288" max="1535" width="9" style="219"/>
    <col min="1536" max="1536" width="6.26666666666667" style="219" customWidth="1"/>
    <col min="1537" max="1537" width="16" style="219" customWidth="1"/>
    <col min="1538" max="1538" width="9" style="219" hidden="1" customWidth="1"/>
    <col min="1539" max="1539" width="20.6333333333333" style="219" customWidth="1"/>
    <col min="1540" max="1540" width="45" style="219" customWidth="1"/>
    <col min="1541" max="1541" width="14.3666666666667" style="219" customWidth="1"/>
    <col min="1542" max="1542" width="14" style="219" customWidth="1"/>
    <col min="1543" max="1543" width="9" style="219" hidden="1" customWidth="1"/>
    <col min="1544" max="1791" width="9" style="219"/>
    <col min="1792" max="1792" width="6.26666666666667" style="219" customWidth="1"/>
    <col min="1793" max="1793" width="16" style="219" customWidth="1"/>
    <col min="1794" max="1794" width="9" style="219" hidden="1" customWidth="1"/>
    <col min="1795" max="1795" width="20.6333333333333" style="219" customWidth="1"/>
    <col min="1796" max="1796" width="45" style="219" customWidth="1"/>
    <col min="1797" max="1797" width="14.3666666666667" style="219" customWidth="1"/>
    <col min="1798" max="1798" width="14" style="219" customWidth="1"/>
    <col min="1799" max="1799" width="9" style="219" hidden="1" customWidth="1"/>
    <col min="1800" max="2047" width="9" style="219"/>
    <col min="2048" max="2048" width="6.26666666666667" style="219" customWidth="1"/>
    <col min="2049" max="2049" width="16" style="219" customWidth="1"/>
    <col min="2050" max="2050" width="9" style="219" hidden="1" customWidth="1"/>
    <col min="2051" max="2051" width="20.6333333333333" style="219" customWidth="1"/>
    <col min="2052" max="2052" width="45" style="219" customWidth="1"/>
    <col min="2053" max="2053" width="14.3666666666667" style="219" customWidth="1"/>
    <col min="2054" max="2054" width="14" style="219" customWidth="1"/>
    <col min="2055" max="2055" width="9" style="219" hidden="1" customWidth="1"/>
    <col min="2056" max="2303" width="9" style="219"/>
    <col min="2304" max="2304" width="6.26666666666667" style="219" customWidth="1"/>
    <col min="2305" max="2305" width="16" style="219" customWidth="1"/>
    <col min="2306" max="2306" width="9" style="219" hidden="1" customWidth="1"/>
    <col min="2307" max="2307" width="20.6333333333333" style="219" customWidth="1"/>
    <col min="2308" max="2308" width="45" style="219" customWidth="1"/>
    <col min="2309" max="2309" width="14.3666666666667" style="219" customWidth="1"/>
    <col min="2310" max="2310" width="14" style="219" customWidth="1"/>
    <col min="2311" max="2311" width="9" style="219" hidden="1" customWidth="1"/>
    <col min="2312" max="2559" width="9" style="219"/>
    <col min="2560" max="2560" width="6.26666666666667" style="219" customWidth="1"/>
    <col min="2561" max="2561" width="16" style="219" customWidth="1"/>
    <col min="2562" max="2562" width="9" style="219" hidden="1" customWidth="1"/>
    <col min="2563" max="2563" width="20.6333333333333" style="219" customWidth="1"/>
    <col min="2564" max="2564" width="45" style="219" customWidth="1"/>
    <col min="2565" max="2565" width="14.3666666666667" style="219" customWidth="1"/>
    <col min="2566" max="2566" width="14" style="219" customWidth="1"/>
    <col min="2567" max="2567" width="9" style="219" hidden="1" customWidth="1"/>
    <col min="2568" max="2815" width="9" style="219"/>
    <col min="2816" max="2816" width="6.26666666666667" style="219" customWidth="1"/>
    <col min="2817" max="2817" width="16" style="219" customWidth="1"/>
    <col min="2818" max="2818" width="9" style="219" hidden="1" customWidth="1"/>
    <col min="2819" max="2819" width="20.6333333333333" style="219" customWidth="1"/>
    <col min="2820" max="2820" width="45" style="219" customWidth="1"/>
    <col min="2821" max="2821" width="14.3666666666667" style="219" customWidth="1"/>
    <col min="2822" max="2822" width="14" style="219" customWidth="1"/>
    <col min="2823" max="2823" width="9" style="219" hidden="1" customWidth="1"/>
    <col min="2824" max="3071" width="9" style="219"/>
    <col min="3072" max="3072" width="6.26666666666667" style="219" customWidth="1"/>
    <col min="3073" max="3073" width="16" style="219" customWidth="1"/>
    <col min="3074" max="3074" width="9" style="219" hidden="1" customWidth="1"/>
    <col min="3075" max="3075" width="20.6333333333333" style="219" customWidth="1"/>
    <col min="3076" max="3076" width="45" style="219" customWidth="1"/>
    <col min="3077" max="3077" width="14.3666666666667" style="219" customWidth="1"/>
    <col min="3078" max="3078" width="14" style="219" customWidth="1"/>
    <col min="3079" max="3079" width="9" style="219" hidden="1" customWidth="1"/>
    <col min="3080" max="3327" width="9" style="219"/>
    <col min="3328" max="3328" width="6.26666666666667" style="219" customWidth="1"/>
    <col min="3329" max="3329" width="16" style="219" customWidth="1"/>
    <col min="3330" max="3330" width="9" style="219" hidden="1" customWidth="1"/>
    <col min="3331" max="3331" width="20.6333333333333" style="219" customWidth="1"/>
    <col min="3332" max="3332" width="45" style="219" customWidth="1"/>
    <col min="3333" max="3333" width="14.3666666666667" style="219" customWidth="1"/>
    <col min="3334" max="3334" width="14" style="219" customWidth="1"/>
    <col min="3335" max="3335" width="9" style="219" hidden="1" customWidth="1"/>
    <col min="3336" max="3583" width="9" style="219"/>
    <col min="3584" max="3584" width="6.26666666666667" style="219" customWidth="1"/>
    <col min="3585" max="3585" width="16" style="219" customWidth="1"/>
    <col min="3586" max="3586" width="9" style="219" hidden="1" customWidth="1"/>
    <col min="3587" max="3587" width="20.6333333333333" style="219" customWidth="1"/>
    <col min="3588" max="3588" width="45" style="219" customWidth="1"/>
    <col min="3589" max="3589" width="14.3666666666667" style="219" customWidth="1"/>
    <col min="3590" max="3590" width="14" style="219" customWidth="1"/>
    <col min="3591" max="3591" width="9" style="219" hidden="1" customWidth="1"/>
    <col min="3592" max="3839" width="9" style="219"/>
    <col min="3840" max="3840" width="6.26666666666667" style="219" customWidth="1"/>
    <col min="3841" max="3841" width="16" style="219" customWidth="1"/>
    <col min="3842" max="3842" width="9" style="219" hidden="1" customWidth="1"/>
    <col min="3843" max="3843" width="20.6333333333333" style="219" customWidth="1"/>
    <col min="3844" max="3844" width="45" style="219" customWidth="1"/>
    <col min="3845" max="3845" width="14.3666666666667" style="219" customWidth="1"/>
    <col min="3846" max="3846" width="14" style="219" customWidth="1"/>
    <col min="3847" max="3847" width="9" style="219" hidden="1" customWidth="1"/>
    <col min="3848" max="4095" width="9" style="219"/>
    <col min="4096" max="4096" width="6.26666666666667" style="219" customWidth="1"/>
    <col min="4097" max="4097" width="16" style="219" customWidth="1"/>
    <col min="4098" max="4098" width="9" style="219" hidden="1" customWidth="1"/>
    <col min="4099" max="4099" width="20.6333333333333" style="219" customWidth="1"/>
    <col min="4100" max="4100" width="45" style="219" customWidth="1"/>
    <col min="4101" max="4101" width="14.3666666666667" style="219" customWidth="1"/>
    <col min="4102" max="4102" width="14" style="219" customWidth="1"/>
    <col min="4103" max="4103" width="9" style="219" hidden="1" customWidth="1"/>
    <col min="4104" max="4351" width="9" style="219"/>
    <col min="4352" max="4352" width="6.26666666666667" style="219" customWidth="1"/>
    <col min="4353" max="4353" width="16" style="219" customWidth="1"/>
    <col min="4354" max="4354" width="9" style="219" hidden="1" customWidth="1"/>
    <col min="4355" max="4355" width="20.6333333333333" style="219" customWidth="1"/>
    <col min="4356" max="4356" width="45" style="219" customWidth="1"/>
    <col min="4357" max="4357" width="14.3666666666667" style="219" customWidth="1"/>
    <col min="4358" max="4358" width="14" style="219" customWidth="1"/>
    <col min="4359" max="4359" width="9" style="219" hidden="1" customWidth="1"/>
    <col min="4360" max="4607" width="9" style="219"/>
    <col min="4608" max="4608" width="6.26666666666667" style="219" customWidth="1"/>
    <col min="4609" max="4609" width="16" style="219" customWidth="1"/>
    <col min="4610" max="4610" width="9" style="219" hidden="1" customWidth="1"/>
    <col min="4611" max="4611" width="20.6333333333333" style="219" customWidth="1"/>
    <col min="4612" max="4612" width="45" style="219" customWidth="1"/>
    <col min="4613" max="4613" width="14.3666666666667" style="219" customWidth="1"/>
    <col min="4614" max="4614" width="14" style="219" customWidth="1"/>
    <col min="4615" max="4615" width="9" style="219" hidden="1" customWidth="1"/>
    <col min="4616" max="4863" width="9" style="219"/>
    <col min="4864" max="4864" width="6.26666666666667" style="219" customWidth="1"/>
    <col min="4865" max="4865" width="16" style="219" customWidth="1"/>
    <col min="4866" max="4866" width="9" style="219" hidden="1" customWidth="1"/>
    <col min="4867" max="4867" width="20.6333333333333" style="219" customWidth="1"/>
    <col min="4868" max="4868" width="45" style="219" customWidth="1"/>
    <col min="4869" max="4869" width="14.3666666666667" style="219" customWidth="1"/>
    <col min="4870" max="4870" width="14" style="219" customWidth="1"/>
    <col min="4871" max="4871" width="9" style="219" hidden="1" customWidth="1"/>
    <col min="4872" max="5119" width="9" style="219"/>
    <col min="5120" max="5120" width="6.26666666666667" style="219" customWidth="1"/>
    <col min="5121" max="5121" width="16" style="219" customWidth="1"/>
    <col min="5122" max="5122" width="9" style="219" hidden="1" customWidth="1"/>
    <col min="5123" max="5123" width="20.6333333333333" style="219" customWidth="1"/>
    <col min="5124" max="5124" width="45" style="219" customWidth="1"/>
    <col min="5125" max="5125" width="14.3666666666667" style="219" customWidth="1"/>
    <col min="5126" max="5126" width="14" style="219" customWidth="1"/>
    <col min="5127" max="5127" width="9" style="219" hidden="1" customWidth="1"/>
    <col min="5128" max="5375" width="9" style="219"/>
    <col min="5376" max="5376" width="6.26666666666667" style="219" customWidth="1"/>
    <col min="5377" max="5377" width="16" style="219" customWidth="1"/>
    <col min="5378" max="5378" width="9" style="219" hidden="1" customWidth="1"/>
    <col min="5379" max="5379" width="20.6333333333333" style="219" customWidth="1"/>
    <col min="5380" max="5380" width="45" style="219" customWidth="1"/>
    <col min="5381" max="5381" width="14.3666666666667" style="219" customWidth="1"/>
    <col min="5382" max="5382" width="14" style="219" customWidth="1"/>
    <col min="5383" max="5383" width="9" style="219" hidden="1" customWidth="1"/>
    <col min="5384" max="5631" width="9" style="219"/>
    <col min="5632" max="5632" width="6.26666666666667" style="219" customWidth="1"/>
    <col min="5633" max="5633" width="16" style="219" customWidth="1"/>
    <col min="5634" max="5634" width="9" style="219" hidden="1" customWidth="1"/>
    <col min="5635" max="5635" width="20.6333333333333" style="219" customWidth="1"/>
    <col min="5636" max="5636" width="45" style="219" customWidth="1"/>
    <col min="5637" max="5637" width="14.3666666666667" style="219" customWidth="1"/>
    <col min="5638" max="5638" width="14" style="219" customWidth="1"/>
    <col min="5639" max="5639" width="9" style="219" hidden="1" customWidth="1"/>
    <col min="5640" max="5887" width="9" style="219"/>
    <col min="5888" max="5888" width="6.26666666666667" style="219" customWidth="1"/>
    <col min="5889" max="5889" width="16" style="219" customWidth="1"/>
    <col min="5890" max="5890" width="9" style="219" hidden="1" customWidth="1"/>
    <col min="5891" max="5891" width="20.6333333333333" style="219" customWidth="1"/>
    <col min="5892" max="5892" width="45" style="219" customWidth="1"/>
    <col min="5893" max="5893" width="14.3666666666667" style="219" customWidth="1"/>
    <col min="5894" max="5894" width="14" style="219" customWidth="1"/>
    <col min="5895" max="5895" width="9" style="219" hidden="1" customWidth="1"/>
    <col min="5896" max="6143" width="9" style="219"/>
    <col min="6144" max="6144" width="6.26666666666667" style="219" customWidth="1"/>
    <col min="6145" max="6145" width="16" style="219" customWidth="1"/>
    <col min="6146" max="6146" width="9" style="219" hidden="1" customWidth="1"/>
    <col min="6147" max="6147" width="20.6333333333333" style="219" customWidth="1"/>
    <col min="6148" max="6148" width="45" style="219" customWidth="1"/>
    <col min="6149" max="6149" width="14.3666666666667" style="219" customWidth="1"/>
    <col min="6150" max="6150" width="14" style="219" customWidth="1"/>
    <col min="6151" max="6151" width="9" style="219" hidden="1" customWidth="1"/>
    <col min="6152" max="6399" width="9" style="219"/>
    <col min="6400" max="6400" width="6.26666666666667" style="219" customWidth="1"/>
    <col min="6401" max="6401" width="16" style="219" customWidth="1"/>
    <col min="6402" max="6402" width="9" style="219" hidden="1" customWidth="1"/>
    <col min="6403" max="6403" width="20.6333333333333" style="219" customWidth="1"/>
    <col min="6404" max="6404" width="45" style="219" customWidth="1"/>
    <col min="6405" max="6405" width="14.3666666666667" style="219" customWidth="1"/>
    <col min="6406" max="6406" width="14" style="219" customWidth="1"/>
    <col min="6407" max="6407" width="9" style="219" hidden="1" customWidth="1"/>
    <col min="6408" max="6655" width="9" style="219"/>
    <col min="6656" max="6656" width="6.26666666666667" style="219" customWidth="1"/>
    <col min="6657" max="6657" width="16" style="219" customWidth="1"/>
    <col min="6658" max="6658" width="9" style="219" hidden="1" customWidth="1"/>
    <col min="6659" max="6659" width="20.6333333333333" style="219" customWidth="1"/>
    <col min="6660" max="6660" width="45" style="219" customWidth="1"/>
    <col min="6661" max="6661" width="14.3666666666667" style="219" customWidth="1"/>
    <col min="6662" max="6662" width="14" style="219" customWidth="1"/>
    <col min="6663" max="6663" width="9" style="219" hidden="1" customWidth="1"/>
    <col min="6664" max="6911" width="9" style="219"/>
    <col min="6912" max="6912" width="6.26666666666667" style="219" customWidth="1"/>
    <col min="6913" max="6913" width="16" style="219" customWidth="1"/>
    <col min="6914" max="6914" width="9" style="219" hidden="1" customWidth="1"/>
    <col min="6915" max="6915" width="20.6333333333333" style="219" customWidth="1"/>
    <col min="6916" max="6916" width="45" style="219" customWidth="1"/>
    <col min="6917" max="6917" width="14.3666666666667" style="219" customWidth="1"/>
    <col min="6918" max="6918" width="14" style="219" customWidth="1"/>
    <col min="6919" max="6919" width="9" style="219" hidden="1" customWidth="1"/>
    <col min="6920" max="7167" width="9" style="219"/>
    <col min="7168" max="7168" width="6.26666666666667" style="219" customWidth="1"/>
    <col min="7169" max="7169" width="16" style="219" customWidth="1"/>
    <col min="7170" max="7170" width="9" style="219" hidden="1" customWidth="1"/>
    <col min="7171" max="7171" width="20.6333333333333" style="219" customWidth="1"/>
    <col min="7172" max="7172" width="45" style="219" customWidth="1"/>
    <col min="7173" max="7173" width="14.3666666666667" style="219" customWidth="1"/>
    <col min="7174" max="7174" width="14" style="219" customWidth="1"/>
    <col min="7175" max="7175" width="9" style="219" hidden="1" customWidth="1"/>
    <col min="7176" max="7423" width="9" style="219"/>
    <col min="7424" max="7424" width="6.26666666666667" style="219" customWidth="1"/>
    <col min="7425" max="7425" width="16" style="219" customWidth="1"/>
    <col min="7426" max="7426" width="9" style="219" hidden="1" customWidth="1"/>
    <col min="7427" max="7427" width="20.6333333333333" style="219" customWidth="1"/>
    <col min="7428" max="7428" width="45" style="219" customWidth="1"/>
    <col min="7429" max="7429" width="14.3666666666667" style="219" customWidth="1"/>
    <col min="7430" max="7430" width="14" style="219" customWidth="1"/>
    <col min="7431" max="7431" width="9" style="219" hidden="1" customWidth="1"/>
    <col min="7432" max="7679" width="9" style="219"/>
    <col min="7680" max="7680" width="6.26666666666667" style="219" customWidth="1"/>
    <col min="7681" max="7681" width="16" style="219" customWidth="1"/>
    <col min="7682" max="7682" width="9" style="219" hidden="1" customWidth="1"/>
    <col min="7683" max="7683" width="20.6333333333333" style="219" customWidth="1"/>
    <col min="7684" max="7684" width="45" style="219" customWidth="1"/>
    <col min="7685" max="7685" width="14.3666666666667" style="219" customWidth="1"/>
    <col min="7686" max="7686" width="14" style="219" customWidth="1"/>
    <col min="7687" max="7687" width="9" style="219" hidden="1" customWidth="1"/>
    <col min="7688" max="7935" width="9" style="219"/>
    <col min="7936" max="7936" width="6.26666666666667" style="219" customWidth="1"/>
    <col min="7937" max="7937" width="16" style="219" customWidth="1"/>
    <col min="7938" max="7938" width="9" style="219" hidden="1" customWidth="1"/>
    <col min="7939" max="7939" width="20.6333333333333" style="219" customWidth="1"/>
    <col min="7940" max="7940" width="45" style="219" customWidth="1"/>
    <col min="7941" max="7941" width="14.3666666666667" style="219" customWidth="1"/>
    <col min="7942" max="7942" width="14" style="219" customWidth="1"/>
    <col min="7943" max="7943" width="9" style="219" hidden="1" customWidth="1"/>
    <col min="7944" max="8191" width="9" style="219"/>
    <col min="8192" max="8192" width="6.26666666666667" style="219" customWidth="1"/>
    <col min="8193" max="8193" width="16" style="219" customWidth="1"/>
    <col min="8194" max="8194" width="9" style="219" hidden="1" customWidth="1"/>
    <col min="8195" max="8195" width="20.6333333333333" style="219" customWidth="1"/>
    <col min="8196" max="8196" width="45" style="219" customWidth="1"/>
    <col min="8197" max="8197" width="14.3666666666667" style="219" customWidth="1"/>
    <col min="8198" max="8198" width="14" style="219" customWidth="1"/>
    <col min="8199" max="8199" width="9" style="219" hidden="1" customWidth="1"/>
    <col min="8200" max="8447" width="9" style="219"/>
    <col min="8448" max="8448" width="6.26666666666667" style="219" customWidth="1"/>
    <col min="8449" max="8449" width="16" style="219" customWidth="1"/>
    <col min="8450" max="8450" width="9" style="219" hidden="1" customWidth="1"/>
    <col min="8451" max="8451" width="20.6333333333333" style="219" customWidth="1"/>
    <col min="8452" max="8452" width="45" style="219" customWidth="1"/>
    <col min="8453" max="8453" width="14.3666666666667" style="219" customWidth="1"/>
    <col min="8454" max="8454" width="14" style="219" customWidth="1"/>
    <col min="8455" max="8455" width="9" style="219" hidden="1" customWidth="1"/>
    <col min="8456" max="8703" width="9" style="219"/>
    <col min="8704" max="8704" width="6.26666666666667" style="219" customWidth="1"/>
    <col min="8705" max="8705" width="16" style="219" customWidth="1"/>
    <col min="8706" max="8706" width="9" style="219" hidden="1" customWidth="1"/>
    <col min="8707" max="8707" width="20.6333333333333" style="219" customWidth="1"/>
    <col min="8708" max="8708" width="45" style="219" customWidth="1"/>
    <col min="8709" max="8709" width="14.3666666666667" style="219" customWidth="1"/>
    <col min="8710" max="8710" width="14" style="219" customWidth="1"/>
    <col min="8711" max="8711" width="9" style="219" hidden="1" customWidth="1"/>
    <col min="8712" max="8959" width="9" style="219"/>
    <col min="8960" max="8960" width="6.26666666666667" style="219" customWidth="1"/>
    <col min="8961" max="8961" width="16" style="219" customWidth="1"/>
    <col min="8962" max="8962" width="9" style="219" hidden="1" customWidth="1"/>
    <col min="8963" max="8963" width="20.6333333333333" style="219" customWidth="1"/>
    <col min="8964" max="8964" width="45" style="219" customWidth="1"/>
    <col min="8965" max="8965" width="14.3666666666667" style="219" customWidth="1"/>
    <col min="8966" max="8966" width="14" style="219" customWidth="1"/>
    <col min="8967" max="8967" width="9" style="219" hidden="1" customWidth="1"/>
    <col min="8968" max="9215" width="9" style="219"/>
    <col min="9216" max="9216" width="6.26666666666667" style="219" customWidth="1"/>
    <col min="9217" max="9217" width="16" style="219" customWidth="1"/>
    <col min="9218" max="9218" width="9" style="219" hidden="1" customWidth="1"/>
    <col min="9219" max="9219" width="20.6333333333333" style="219" customWidth="1"/>
    <col min="9220" max="9220" width="45" style="219" customWidth="1"/>
    <col min="9221" max="9221" width="14.3666666666667" style="219" customWidth="1"/>
    <col min="9222" max="9222" width="14" style="219" customWidth="1"/>
    <col min="9223" max="9223" width="9" style="219" hidden="1" customWidth="1"/>
    <col min="9224" max="9471" width="9" style="219"/>
    <col min="9472" max="9472" width="6.26666666666667" style="219" customWidth="1"/>
    <col min="9473" max="9473" width="16" style="219" customWidth="1"/>
    <col min="9474" max="9474" width="9" style="219" hidden="1" customWidth="1"/>
    <col min="9475" max="9475" width="20.6333333333333" style="219" customWidth="1"/>
    <col min="9476" max="9476" width="45" style="219" customWidth="1"/>
    <col min="9477" max="9477" width="14.3666666666667" style="219" customWidth="1"/>
    <col min="9478" max="9478" width="14" style="219" customWidth="1"/>
    <col min="9479" max="9479" width="9" style="219" hidden="1" customWidth="1"/>
    <col min="9480" max="9727" width="9" style="219"/>
    <col min="9728" max="9728" width="6.26666666666667" style="219" customWidth="1"/>
    <col min="9729" max="9729" width="16" style="219" customWidth="1"/>
    <col min="9730" max="9730" width="9" style="219" hidden="1" customWidth="1"/>
    <col min="9731" max="9731" width="20.6333333333333" style="219" customWidth="1"/>
    <col min="9732" max="9732" width="45" style="219" customWidth="1"/>
    <col min="9733" max="9733" width="14.3666666666667" style="219" customWidth="1"/>
    <col min="9734" max="9734" width="14" style="219" customWidth="1"/>
    <col min="9735" max="9735" width="9" style="219" hidden="1" customWidth="1"/>
    <col min="9736" max="9983" width="9" style="219"/>
    <col min="9984" max="9984" width="6.26666666666667" style="219" customWidth="1"/>
    <col min="9985" max="9985" width="16" style="219" customWidth="1"/>
    <col min="9986" max="9986" width="9" style="219" hidden="1" customWidth="1"/>
    <col min="9987" max="9987" width="20.6333333333333" style="219" customWidth="1"/>
    <col min="9988" max="9988" width="45" style="219" customWidth="1"/>
    <col min="9989" max="9989" width="14.3666666666667" style="219" customWidth="1"/>
    <col min="9990" max="9990" width="14" style="219" customWidth="1"/>
    <col min="9991" max="9991" width="9" style="219" hidden="1" customWidth="1"/>
    <col min="9992" max="10239" width="9" style="219"/>
    <col min="10240" max="10240" width="6.26666666666667" style="219" customWidth="1"/>
    <col min="10241" max="10241" width="16" style="219" customWidth="1"/>
    <col min="10242" max="10242" width="9" style="219" hidden="1" customWidth="1"/>
    <col min="10243" max="10243" width="20.6333333333333" style="219" customWidth="1"/>
    <col min="10244" max="10244" width="45" style="219" customWidth="1"/>
    <col min="10245" max="10245" width="14.3666666666667" style="219" customWidth="1"/>
    <col min="10246" max="10246" width="14" style="219" customWidth="1"/>
    <col min="10247" max="10247" width="9" style="219" hidden="1" customWidth="1"/>
    <col min="10248" max="10495" width="9" style="219"/>
    <col min="10496" max="10496" width="6.26666666666667" style="219" customWidth="1"/>
    <col min="10497" max="10497" width="16" style="219" customWidth="1"/>
    <col min="10498" max="10498" width="9" style="219" hidden="1" customWidth="1"/>
    <col min="10499" max="10499" width="20.6333333333333" style="219" customWidth="1"/>
    <col min="10500" max="10500" width="45" style="219" customWidth="1"/>
    <col min="10501" max="10501" width="14.3666666666667" style="219" customWidth="1"/>
    <col min="10502" max="10502" width="14" style="219" customWidth="1"/>
    <col min="10503" max="10503" width="9" style="219" hidden="1" customWidth="1"/>
    <col min="10504" max="10751" width="9" style="219"/>
    <col min="10752" max="10752" width="6.26666666666667" style="219" customWidth="1"/>
    <col min="10753" max="10753" width="16" style="219" customWidth="1"/>
    <col min="10754" max="10754" width="9" style="219" hidden="1" customWidth="1"/>
    <col min="10755" max="10755" width="20.6333333333333" style="219" customWidth="1"/>
    <col min="10756" max="10756" width="45" style="219" customWidth="1"/>
    <col min="10757" max="10757" width="14.3666666666667" style="219" customWidth="1"/>
    <col min="10758" max="10758" width="14" style="219" customWidth="1"/>
    <col min="10759" max="10759" width="9" style="219" hidden="1" customWidth="1"/>
    <col min="10760" max="11007" width="9" style="219"/>
    <col min="11008" max="11008" width="6.26666666666667" style="219" customWidth="1"/>
    <col min="11009" max="11009" width="16" style="219" customWidth="1"/>
    <col min="11010" max="11010" width="9" style="219" hidden="1" customWidth="1"/>
    <col min="11011" max="11011" width="20.6333333333333" style="219" customWidth="1"/>
    <col min="11012" max="11012" width="45" style="219" customWidth="1"/>
    <col min="11013" max="11013" width="14.3666666666667" style="219" customWidth="1"/>
    <col min="11014" max="11014" width="14" style="219" customWidth="1"/>
    <col min="11015" max="11015" width="9" style="219" hidden="1" customWidth="1"/>
    <col min="11016" max="11263" width="9" style="219"/>
    <col min="11264" max="11264" width="6.26666666666667" style="219" customWidth="1"/>
    <col min="11265" max="11265" width="16" style="219" customWidth="1"/>
    <col min="11266" max="11266" width="9" style="219" hidden="1" customWidth="1"/>
    <col min="11267" max="11267" width="20.6333333333333" style="219" customWidth="1"/>
    <col min="11268" max="11268" width="45" style="219" customWidth="1"/>
    <col min="11269" max="11269" width="14.3666666666667" style="219" customWidth="1"/>
    <col min="11270" max="11270" width="14" style="219" customWidth="1"/>
    <col min="11271" max="11271" width="9" style="219" hidden="1" customWidth="1"/>
    <col min="11272" max="11519" width="9" style="219"/>
    <col min="11520" max="11520" width="6.26666666666667" style="219" customWidth="1"/>
    <col min="11521" max="11521" width="16" style="219" customWidth="1"/>
    <col min="11522" max="11522" width="9" style="219" hidden="1" customWidth="1"/>
    <col min="11523" max="11523" width="20.6333333333333" style="219" customWidth="1"/>
    <col min="11524" max="11524" width="45" style="219" customWidth="1"/>
    <col min="11525" max="11525" width="14.3666666666667" style="219" customWidth="1"/>
    <col min="11526" max="11526" width="14" style="219" customWidth="1"/>
    <col min="11527" max="11527" width="9" style="219" hidden="1" customWidth="1"/>
    <col min="11528" max="11775" width="9" style="219"/>
    <col min="11776" max="11776" width="6.26666666666667" style="219" customWidth="1"/>
    <col min="11777" max="11777" width="16" style="219" customWidth="1"/>
    <col min="11778" max="11778" width="9" style="219" hidden="1" customWidth="1"/>
    <col min="11779" max="11779" width="20.6333333333333" style="219" customWidth="1"/>
    <col min="11780" max="11780" width="45" style="219" customWidth="1"/>
    <col min="11781" max="11781" width="14.3666666666667" style="219" customWidth="1"/>
    <col min="11782" max="11782" width="14" style="219" customWidth="1"/>
    <col min="11783" max="11783" width="9" style="219" hidden="1" customWidth="1"/>
    <col min="11784" max="12031" width="9" style="219"/>
    <col min="12032" max="12032" width="6.26666666666667" style="219" customWidth="1"/>
    <col min="12033" max="12033" width="16" style="219" customWidth="1"/>
    <col min="12034" max="12034" width="9" style="219" hidden="1" customWidth="1"/>
    <col min="12035" max="12035" width="20.6333333333333" style="219" customWidth="1"/>
    <col min="12036" max="12036" width="45" style="219" customWidth="1"/>
    <col min="12037" max="12037" width="14.3666666666667" style="219" customWidth="1"/>
    <col min="12038" max="12038" width="14" style="219" customWidth="1"/>
    <col min="12039" max="12039" width="9" style="219" hidden="1" customWidth="1"/>
    <col min="12040" max="12287" width="9" style="219"/>
    <col min="12288" max="12288" width="6.26666666666667" style="219" customWidth="1"/>
    <col min="12289" max="12289" width="16" style="219" customWidth="1"/>
    <col min="12290" max="12290" width="9" style="219" hidden="1" customWidth="1"/>
    <col min="12291" max="12291" width="20.6333333333333" style="219" customWidth="1"/>
    <col min="12292" max="12292" width="45" style="219" customWidth="1"/>
    <col min="12293" max="12293" width="14.3666666666667" style="219" customWidth="1"/>
    <col min="12294" max="12294" width="14" style="219" customWidth="1"/>
    <col min="12295" max="12295" width="9" style="219" hidden="1" customWidth="1"/>
    <col min="12296" max="12543" width="9" style="219"/>
    <col min="12544" max="12544" width="6.26666666666667" style="219" customWidth="1"/>
    <col min="12545" max="12545" width="16" style="219" customWidth="1"/>
    <col min="12546" max="12546" width="9" style="219" hidden="1" customWidth="1"/>
    <col min="12547" max="12547" width="20.6333333333333" style="219" customWidth="1"/>
    <col min="12548" max="12548" width="45" style="219" customWidth="1"/>
    <col min="12549" max="12549" width="14.3666666666667" style="219" customWidth="1"/>
    <col min="12550" max="12550" width="14" style="219" customWidth="1"/>
    <col min="12551" max="12551" width="9" style="219" hidden="1" customWidth="1"/>
    <col min="12552" max="12799" width="9" style="219"/>
    <col min="12800" max="12800" width="6.26666666666667" style="219" customWidth="1"/>
    <col min="12801" max="12801" width="16" style="219" customWidth="1"/>
    <col min="12802" max="12802" width="9" style="219" hidden="1" customWidth="1"/>
    <col min="12803" max="12803" width="20.6333333333333" style="219" customWidth="1"/>
    <col min="12804" max="12804" width="45" style="219" customWidth="1"/>
    <col min="12805" max="12805" width="14.3666666666667" style="219" customWidth="1"/>
    <col min="12806" max="12806" width="14" style="219" customWidth="1"/>
    <col min="12807" max="12807" width="9" style="219" hidden="1" customWidth="1"/>
    <col min="12808" max="13055" width="9" style="219"/>
    <col min="13056" max="13056" width="6.26666666666667" style="219" customWidth="1"/>
    <col min="13057" max="13057" width="16" style="219" customWidth="1"/>
    <col min="13058" max="13058" width="9" style="219" hidden="1" customWidth="1"/>
    <col min="13059" max="13059" width="20.6333333333333" style="219" customWidth="1"/>
    <col min="13060" max="13060" width="45" style="219" customWidth="1"/>
    <col min="13061" max="13061" width="14.3666666666667" style="219" customWidth="1"/>
    <col min="13062" max="13062" width="14" style="219" customWidth="1"/>
    <col min="13063" max="13063" width="9" style="219" hidden="1" customWidth="1"/>
    <col min="13064" max="13311" width="9" style="219"/>
    <col min="13312" max="13312" width="6.26666666666667" style="219" customWidth="1"/>
    <col min="13313" max="13313" width="16" style="219" customWidth="1"/>
    <col min="13314" max="13314" width="9" style="219" hidden="1" customWidth="1"/>
    <col min="13315" max="13315" width="20.6333333333333" style="219" customWidth="1"/>
    <col min="13316" max="13316" width="45" style="219" customWidth="1"/>
    <col min="13317" max="13317" width="14.3666666666667" style="219" customWidth="1"/>
    <col min="13318" max="13318" width="14" style="219" customWidth="1"/>
    <col min="13319" max="13319" width="9" style="219" hidden="1" customWidth="1"/>
    <col min="13320" max="13567" width="9" style="219"/>
    <col min="13568" max="13568" width="6.26666666666667" style="219" customWidth="1"/>
    <col min="13569" max="13569" width="16" style="219" customWidth="1"/>
    <col min="13570" max="13570" width="9" style="219" hidden="1" customWidth="1"/>
    <col min="13571" max="13571" width="20.6333333333333" style="219" customWidth="1"/>
    <col min="13572" max="13572" width="45" style="219" customWidth="1"/>
    <col min="13573" max="13573" width="14.3666666666667" style="219" customWidth="1"/>
    <col min="13574" max="13574" width="14" style="219" customWidth="1"/>
    <col min="13575" max="13575" width="9" style="219" hidden="1" customWidth="1"/>
    <col min="13576" max="13823" width="9" style="219"/>
    <col min="13824" max="13824" width="6.26666666666667" style="219" customWidth="1"/>
    <col min="13825" max="13825" width="16" style="219" customWidth="1"/>
    <col min="13826" max="13826" width="9" style="219" hidden="1" customWidth="1"/>
    <col min="13827" max="13827" width="20.6333333333333" style="219" customWidth="1"/>
    <col min="13828" max="13828" width="45" style="219" customWidth="1"/>
    <col min="13829" max="13829" width="14.3666666666667" style="219" customWidth="1"/>
    <col min="13830" max="13830" width="14" style="219" customWidth="1"/>
    <col min="13831" max="13831" width="9" style="219" hidden="1" customWidth="1"/>
    <col min="13832" max="14079" width="9" style="219"/>
    <col min="14080" max="14080" width="6.26666666666667" style="219" customWidth="1"/>
    <col min="14081" max="14081" width="16" style="219" customWidth="1"/>
    <col min="14082" max="14082" width="9" style="219" hidden="1" customWidth="1"/>
    <col min="14083" max="14083" width="20.6333333333333" style="219" customWidth="1"/>
    <col min="14084" max="14084" width="45" style="219" customWidth="1"/>
    <col min="14085" max="14085" width="14.3666666666667" style="219" customWidth="1"/>
    <col min="14086" max="14086" width="14" style="219" customWidth="1"/>
    <col min="14087" max="14087" width="9" style="219" hidden="1" customWidth="1"/>
    <col min="14088" max="14335" width="9" style="219"/>
    <col min="14336" max="14336" width="6.26666666666667" style="219" customWidth="1"/>
    <col min="14337" max="14337" width="16" style="219" customWidth="1"/>
    <col min="14338" max="14338" width="9" style="219" hidden="1" customWidth="1"/>
    <col min="14339" max="14339" width="20.6333333333333" style="219" customWidth="1"/>
    <col min="14340" max="14340" width="45" style="219" customWidth="1"/>
    <col min="14341" max="14341" width="14.3666666666667" style="219" customWidth="1"/>
    <col min="14342" max="14342" width="14" style="219" customWidth="1"/>
    <col min="14343" max="14343" width="9" style="219" hidden="1" customWidth="1"/>
    <col min="14344" max="14591" width="9" style="219"/>
    <col min="14592" max="14592" width="6.26666666666667" style="219" customWidth="1"/>
    <col min="14593" max="14593" width="16" style="219" customWidth="1"/>
    <col min="14594" max="14594" width="9" style="219" hidden="1" customWidth="1"/>
    <col min="14595" max="14595" width="20.6333333333333" style="219" customWidth="1"/>
    <col min="14596" max="14596" width="45" style="219" customWidth="1"/>
    <col min="14597" max="14597" width="14.3666666666667" style="219" customWidth="1"/>
    <col min="14598" max="14598" width="14" style="219" customWidth="1"/>
    <col min="14599" max="14599" width="9" style="219" hidden="1" customWidth="1"/>
    <col min="14600" max="14847" width="9" style="219"/>
    <col min="14848" max="14848" width="6.26666666666667" style="219" customWidth="1"/>
    <col min="14849" max="14849" width="16" style="219" customWidth="1"/>
    <col min="14850" max="14850" width="9" style="219" hidden="1" customWidth="1"/>
    <col min="14851" max="14851" width="20.6333333333333" style="219" customWidth="1"/>
    <col min="14852" max="14852" width="45" style="219" customWidth="1"/>
    <col min="14853" max="14853" width="14.3666666666667" style="219" customWidth="1"/>
    <col min="14854" max="14854" width="14" style="219" customWidth="1"/>
    <col min="14855" max="14855" width="9" style="219" hidden="1" customWidth="1"/>
    <col min="14856" max="15103" width="9" style="219"/>
    <col min="15104" max="15104" width="6.26666666666667" style="219" customWidth="1"/>
    <col min="15105" max="15105" width="16" style="219" customWidth="1"/>
    <col min="15106" max="15106" width="9" style="219" hidden="1" customWidth="1"/>
    <col min="15107" max="15107" width="20.6333333333333" style="219" customWidth="1"/>
    <col min="15108" max="15108" width="45" style="219" customWidth="1"/>
    <col min="15109" max="15109" width="14.3666666666667" style="219" customWidth="1"/>
    <col min="15110" max="15110" width="14" style="219" customWidth="1"/>
    <col min="15111" max="15111" width="9" style="219" hidden="1" customWidth="1"/>
    <col min="15112" max="15359" width="9" style="219"/>
    <col min="15360" max="15360" width="6.26666666666667" style="219" customWidth="1"/>
    <col min="15361" max="15361" width="16" style="219" customWidth="1"/>
    <col min="15362" max="15362" width="9" style="219" hidden="1" customWidth="1"/>
    <col min="15363" max="15363" width="20.6333333333333" style="219" customWidth="1"/>
    <col min="15364" max="15364" width="45" style="219" customWidth="1"/>
    <col min="15365" max="15365" width="14.3666666666667" style="219" customWidth="1"/>
    <col min="15366" max="15366" width="14" style="219" customWidth="1"/>
    <col min="15367" max="15367" width="9" style="219" hidden="1" customWidth="1"/>
    <col min="15368" max="15615" width="9" style="219"/>
    <col min="15616" max="15616" width="6.26666666666667" style="219" customWidth="1"/>
    <col min="15617" max="15617" width="16" style="219" customWidth="1"/>
    <col min="15618" max="15618" width="9" style="219" hidden="1" customWidth="1"/>
    <col min="15619" max="15619" width="20.6333333333333" style="219" customWidth="1"/>
    <col min="15620" max="15620" width="45" style="219" customWidth="1"/>
    <col min="15621" max="15621" width="14.3666666666667" style="219" customWidth="1"/>
    <col min="15622" max="15622" width="14" style="219" customWidth="1"/>
    <col min="15623" max="15623" width="9" style="219" hidden="1" customWidth="1"/>
    <col min="15624" max="15871" width="9" style="219"/>
    <col min="15872" max="15872" width="6.26666666666667" style="219" customWidth="1"/>
    <col min="15873" max="15873" width="16" style="219" customWidth="1"/>
    <col min="15874" max="15874" width="9" style="219" hidden="1" customWidth="1"/>
    <col min="15875" max="15875" width="20.6333333333333" style="219" customWidth="1"/>
    <col min="15876" max="15876" width="45" style="219" customWidth="1"/>
    <col min="15877" max="15877" width="14.3666666666667" style="219" customWidth="1"/>
    <col min="15878" max="15878" width="14" style="219" customWidth="1"/>
    <col min="15879" max="15879" width="9" style="219" hidden="1" customWidth="1"/>
    <col min="15880" max="16127" width="9" style="219"/>
    <col min="16128" max="16128" width="6.26666666666667" style="219" customWidth="1"/>
    <col min="16129" max="16129" width="16" style="219" customWidth="1"/>
    <col min="16130" max="16130" width="9" style="219" hidden="1" customWidth="1"/>
    <col min="16131" max="16131" width="20.6333333333333" style="219" customWidth="1"/>
    <col min="16132" max="16132" width="45" style="219" customWidth="1"/>
    <col min="16133" max="16133" width="14.3666666666667" style="219" customWidth="1"/>
    <col min="16134" max="16134" width="14" style="219" customWidth="1"/>
    <col min="16135" max="16135" width="9" style="219" hidden="1" customWidth="1"/>
    <col min="16136" max="16384" width="9" style="219"/>
  </cols>
  <sheetData>
    <row r="1" s="218" customFormat="1" ht="21" customHeight="1" spans="1:6">
      <c r="A1" s="218" t="s">
        <v>517</v>
      </c>
      <c r="C1" s="222"/>
      <c r="D1" s="222"/>
      <c r="E1" s="223"/>
      <c r="F1" s="222"/>
    </row>
    <row r="2" ht="35" customHeight="1" spans="1:6">
      <c r="A2" s="224" t="s">
        <v>518</v>
      </c>
      <c r="B2" s="224"/>
      <c r="C2" s="224"/>
      <c r="D2" s="224"/>
      <c r="E2" s="224"/>
      <c r="F2" s="224"/>
    </row>
    <row r="3" ht="19.5" customHeight="1" spans="1:6">
      <c r="C3" s="225"/>
      <c r="D3" s="225"/>
      <c r="E3" s="226"/>
      <c r="F3" s="227" t="s">
        <v>41</v>
      </c>
    </row>
    <row r="4" ht="24.75" customHeight="1" spans="1:6">
      <c r="A4" s="228" t="s">
        <v>519</v>
      </c>
      <c r="B4" s="228"/>
      <c r="C4" s="228"/>
      <c r="D4" s="228"/>
      <c r="E4" s="228"/>
      <c r="F4" s="228"/>
    </row>
    <row r="5" ht="25.5" customHeight="1" spans="1:6">
      <c r="A5" s="229" t="s">
        <v>520</v>
      </c>
      <c r="B5" s="230" t="s">
        <v>521</v>
      </c>
      <c r="C5" s="231"/>
      <c r="D5" s="232"/>
      <c r="E5" s="233" t="s">
        <v>522</v>
      </c>
      <c r="F5" s="234"/>
    </row>
    <row r="6" ht="26.25" customHeight="1" spans="1:6">
      <c r="A6" s="229"/>
      <c r="B6" s="230" t="s">
        <v>523</v>
      </c>
      <c r="C6" s="231"/>
      <c r="D6" s="232"/>
      <c r="E6" s="235">
        <f>SUM(E7:E9)</f>
        <v>63604</v>
      </c>
      <c r="F6" s="234"/>
    </row>
    <row r="7" ht="26.25" customHeight="1" spans="1:6">
      <c r="A7" s="236">
        <v>1</v>
      </c>
      <c r="B7" s="237" t="s">
        <v>524</v>
      </c>
      <c r="C7" s="238"/>
      <c r="D7" s="239"/>
      <c r="E7" s="240">
        <f>30348+366</f>
        <v>30714</v>
      </c>
      <c r="F7" s="241"/>
    </row>
    <row r="8" ht="26.25" customHeight="1" spans="1:6">
      <c r="A8" s="236">
        <v>2</v>
      </c>
      <c r="B8" s="237" t="s">
        <v>525</v>
      </c>
      <c r="C8" s="238"/>
      <c r="D8" s="239"/>
      <c r="E8" s="240">
        <v>34029</v>
      </c>
      <c r="F8" s="241"/>
    </row>
    <row r="9" ht="26.25" customHeight="1" spans="1:6">
      <c r="A9" s="236">
        <v>3</v>
      </c>
      <c r="B9" s="237" t="s">
        <v>526</v>
      </c>
      <c r="C9" s="238"/>
      <c r="D9" s="239"/>
      <c r="E9" s="240">
        <v>-1139</v>
      </c>
      <c r="F9" s="241"/>
    </row>
    <row r="10" ht="25.5" customHeight="1" spans="1:6">
      <c r="A10" s="228" t="s">
        <v>527</v>
      </c>
      <c r="B10" s="228"/>
      <c r="C10" s="228"/>
      <c r="D10" s="228"/>
      <c r="E10" s="228"/>
      <c r="F10" s="228"/>
    </row>
    <row r="11" ht="27.75" customHeight="1" spans="1:6">
      <c r="A11" s="242" t="s">
        <v>520</v>
      </c>
      <c r="B11" s="230" t="s">
        <v>528</v>
      </c>
      <c r="C11" s="231"/>
      <c r="D11" s="232"/>
      <c r="E11" s="243" t="s">
        <v>522</v>
      </c>
      <c r="F11" s="243" t="s">
        <v>529</v>
      </c>
    </row>
    <row r="12" ht="22.5" customHeight="1" spans="1:6">
      <c r="A12" s="244"/>
      <c r="B12" s="230" t="s">
        <v>523</v>
      </c>
      <c r="C12" s="231"/>
      <c r="D12" s="232"/>
      <c r="E12" s="245">
        <f>SUM(E13:E20)</f>
        <v>105294</v>
      </c>
      <c r="F12" s="246"/>
    </row>
    <row r="13" ht="27.75" customHeight="1" spans="1:6">
      <c r="A13" s="247">
        <v>1</v>
      </c>
      <c r="B13" s="237" t="s">
        <v>530</v>
      </c>
      <c r="C13" s="238"/>
      <c r="D13" s="239"/>
      <c r="E13" s="240">
        <v>134</v>
      </c>
      <c r="F13" s="248" t="s">
        <v>531</v>
      </c>
    </row>
    <row r="14" ht="27.75" customHeight="1" spans="1:6">
      <c r="A14" s="247">
        <v>2</v>
      </c>
      <c r="B14" s="237" t="s">
        <v>532</v>
      </c>
      <c r="C14" s="238"/>
      <c r="D14" s="239"/>
      <c r="E14" s="240">
        <v>7053</v>
      </c>
      <c r="F14" s="248" t="s">
        <v>531</v>
      </c>
    </row>
    <row r="15" ht="27.75" customHeight="1" spans="1:6">
      <c r="A15" s="247">
        <v>3</v>
      </c>
      <c r="B15" s="237" t="s">
        <v>533</v>
      </c>
      <c r="C15" s="238"/>
      <c r="D15" s="239"/>
      <c r="E15" s="240">
        <v>420</v>
      </c>
      <c r="F15" s="248" t="s">
        <v>531</v>
      </c>
    </row>
    <row r="16" ht="27.75" customHeight="1" spans="1:6">
      <c r="A16" s="247">
        <v>4</v>
      </c>
      <c r="B16" s="237" t="s">
        <v>534</v>
      </c>
      <c r="C16" s="238"/>
      <c r="D16" s="239"/>
      <c r="E16" s="240">
        <v>9074</v>
      </c>
      <c r="F16" s="248" t="s">
        <v>531</v>
      </c>
    </row>
    <row r="17" ht="27.75" customHeight="1" spans="1:10">
      <c r="A17" s="247">
        <v>5</v>
      </c>
      <c r="B17" s="237" t="s">
        <v>535</v>
      </c>
      <c r="C17" s="238"/>
      <c r="D17" s="239"/>
      <c r="E17" s="240">
        <v>11100</v>
      </c>
      <c r="F17" s="248" t="s">
        <v>531</v>
      </c>
    </row>
    <row r="18" ht="27.75" customHeight="1" spans="1:10">
      <c r="A18" s="247">
        <v>6</v>
      </c>
      <c r="B18" s="249" t="s">
        <v>536</v>
      </c>
      <c r="C18" s="249"/>
      <c r="D18" s="249"/>
      <c r="E18" s="240">
        <v>7290</v>
      </c>
      <c r="F18" s="248" t="s">
        <v>531</v>
      </c>
    </row>
    <row r="19" ht="27.75" customHeight="1" spans="1:10">
      <c r="A19" s="247">
        <v>7</v>
      </c>
      <c r="B19" s="249" t="s">
        <v>537</v>
      </c>
      <c r="C19" s="249"/>
      <c r="D19" s="249"/>
      <c r="E19" s="240">
        <v>72826</v>
      </c>
      <c r="F19" s="248" t="s">
        <v>531</v>
      </c>
    </row>
    <row r="20" ht="27.75" customHeight="1" spans="1:10">
      <c r="A20" s="247">
        <v>8</v>
      </c>
      <c r="B20" s="249" t="s">
        <v>538</v>
      </c>
      <c r="C20" s="249"/>
      <c r="D20" s="249"/>
      <c r="E20" s="240">
        <v>-2603</v>
      </c>
      <c r="F20" s="248" t="s">
        <v>531</v>
      </c>
    </row>
    <row r="21" ht="28.5" customHeight="1" spans="1:10">
      <c r="A21" s="250" t="s">
        <v>539</v>
      </c>
      <c r="B21" s="251"/>
      <c r="C21" s="251"/>
      <c r="D21" s="251"/>
      <c r="E21" s="251"/>
      <c r="F21" s="252"/>
    </row>
    <row r="22" ht="30.75" customHeight="1" spans="1:10">
      <c r="A22" s="253" t="s">
        <v>520</v>
      </c>
      <c r="B22" s="253" t="s">
        <v>540</v>
      </c>
      <c r="C22" s="253" t="s">
        <v>467</v>
      </c>
      <c r="D22" s="254" t="s">
        <v>528</v>
      </c>
      <c r="E22" s="255" t="s">
        <v>522</v>
      </c>
      <c r="F22" s="256" t="s">
        <v>529</v>
      </c>
    </row>
    <row r="23" ht="27" customHeight="1" spans="1:10">
      <c r="A23" s="253"/>
      <c r="B23" s="257" t="s">
        <v>523</v>
      </c>
      <c r="C23" s="258"/>
      <c r="D23" s="259"/>
      <c r="E23" s="260">
        <f>E29+E34+E61+E66+E75+E89+E110+E114+E117+E123+E128+E130+E132+E134</f>
        <v>742654.200288</v>
      </c>
      <c r="F23" s="256"/>
      <c r="G23" s="261"/>
    </row>
    <row r="24" ht="42" customHeight="1" spans="1:10">
      <c r="A24" s="262">
        <v>1</v>
      </c>
      <c r="B24" s="262" t="s">
        <v>541</v>
      </c>
      <c r="C24" s="262" t="s">
        <v>542</v>
      </c>
      <c r="D24" s="263" t="s">
        <v>543</v>
      </c>
      <c r="E24" s="264">
        <v>40</v>
      </c>
      <c r="F24" s="262" t="s">
        <v>544</v>
      </c>
      <c r="G24" s="261"/>
      <c r="J24" s="265"/>
    </row>
    <row r="25" ht="33" spans="1:10">
      <c r="A25" s="262">
        <v>2</v>
      </c>
      <c r="B25" s="262" t="s">
        <v>545</v>
      </c>
      <c r="C25" s="262" t="s">
        <v>542</v>
      </c>
      <c r="D25" s="263" t="s">
        <v>546</v>
      </c>
      <c r="E25" s="264">
        <v>5.4</v>
      </c>
      <c r="F25" s="262" t="s">
        <v>544</v>
      </c>
      <c r="G25" s="261"/>
    </row>
    <row r="26" ht="53.25" customHeight="1" spans="1:10">
      <c r="A26" s="262">
        <v>3</v>
      </c>
      <c r="B26" s="262" t="s">
        <v>547</v>
      </c>
      <c r="C26" s="262" t="s">
        <v>542</v>
      </c>
      <c r="D26" s="263" t="s">
        <v>548</v>
      </c>
      <c r="E26" s="264">
        <v>2</v>
      </c>
      <c r="F26" s="262" t="s">
        <v>549</v>
      </c>
      <c r="G26" s="261"/>
    </row>
    <row r="27" ht="58.5" customHeight="1" spans="1:10">
      <c r="A27" s="262">
        <v>4</v>
      </c>
      <c r="B27" s="262" t="s">
        <v>550</v>
      </c>
      <c r="C27" s="262" t="s">
        <v>542</v>
      </c>
      <c r="D27" s="263" t="s">
        <v>551</v>
      </c>
      <c r="E27" s="264">
        <v>2</v>
      </c>
      <c r="F27" s="262" t="s">
        <v>552</v>
      </c>
      <c r="G27" s="266" t="e">
        <f>(VLOOKUP(B27,[1]Sheet2!$A$1:$B$33,2,0))/10000</f>
        <v>#N/A</v>
      </c>
      <c r="I27" s="265"/>
    </row>
    <row r="28" ht="43.5" customHeight="1" spans="1:10">
      <c r="A28" s="262">
        <v>5</v>
      </c>
      <c r="B28" s="262" t="s">
        <v>553</v>
      </c>
      <c r="C28" s="262" t="s">
        <v>542</v>
      </c>
      <c r="D28" s="263" t="s">
        <v>554</v>
      </c>
      <c r="E28" s="264">
        <v>100</v>
      </c>
      <c r="F28" s="262" t="s">
        <v>549</v>
      </c>
      <c r="G28" s="266" t="e">
        <f>(VLOOKUP(B28,[1]Sheet2!$A$1:$B$33,2,0))/10000</f>
        <v>#N/A</v>
      </c>
    </row>
    <row r="29" ht="16.5" spans="1:10">
      <c r="A29" s="262"/>
      <c r="B29" s="262"/>
      <c r="C29" s="256" t="s">
        <v>555</v>
      </c>
      <c r="D29" s="263"/>
      <c r="E29" s="260">
        <f>SUM(E24:E28)</f>
        <v>149.4</v>
      </c>
      <c r="F29" s="262"/>
      <c r="G29" s="261"/>
    </row>
    <row r="30" ht="43.5" customHeight="1" spans="1:10">
      <c r="A30" s="262">
        <v>6</v>
      </c>
      <c r="B30" s="262" t="s">
        <v>556</v>
      </c>
      <c r="C30" s="262" t="s">
        <v>557</v>
      </c>
      <c r="D30" s="263" t="s">
        <v>558</v>
      </c>
      <c r="E30" s="264">
        <v>86.8397</v>
      </c>
      <c r="F30" s="262" t="s">
        <v>549</v>
      </c>
      <c r="G30" s="266" t="e">
        <f>(VLOOKUP(B30,[1]Sheet2!$A$1:$B$33,2,0))/10000</f>
        <v>#N/A</v>
      </c>
    </row>
    <row r="31" ht="35.25" customHeight="1" spans="1:10">
      <c r="A31" s="262">
        <v>7</v>
      </c>
      <c r="B31" s="262" t="s">
        <v>559</v>
      </c>
      <c r="C31" s="262" t="s">
        <v>557</v>
      </c>
      <c r="D31" s="263" t="s">
        <v>560</v>
      </c>
      <c r="E31" s="264">
        <v>1070</v>
      </c>
      <c r="F31" s="262" t="s">
        <v>544</v>
      </c>
      <c r="G31" s="261"/>
    </row>
    <row r="32" ht="44.25" customHeight="1" spans="1:10">
      <c r="A32" s="262">
        <v>8</v>
      </c>
      <c r="B32" s="262" t="s">
        <v>561</v>
      </c>
      <c r="C32" s="262" t="s">
        <v>557</v>
      </c>
      <c r="D32" s="263" t="s">
        <v>562</v>
      </c>
      <c r="E32" s="264">
        <v>70.753288</v>
      </c>
      <c r="F32" s="262" t="s">
        <v>549</v>
      </c>
      <c r="G32" s="261"/>
    </row>
    <row r="33" ht="43.5" customHeight="1" spans="1:7">
      <c r="A33" s="262">
        <v>9</v>
      </c>
      <c r="B33" s="262" t="s">
        <v>561</v>
      </c>
      <c r="C33" s="262" t="s">
        <v>557</v>
      </c>
      <c r="D33" s="263" t="s">
        <v>562</v>
      </c>
      <c r="E33" s="264">
        <v>62.5185</v>
      </c>
      <c r="F33" s="262" t="s">
        <v>549</v>
      </c>
      <c r="G33" s="266">
        <v>547.7</v>
      </c>
    </row>
    <row r="34" ht="34" customHeight="1" spans="1:7">
      <c r="A34" s="256"/>
      <c r="B34" s="256"/>
      <c r="C34" s="256" t="s">
        <v>563</v>
      </c>
      <c r="D34" s="254"/>
      <c r="E34" s="260">
        <f>SUM(E30:E33)</f>
        <v>1290.111488</v>
      </c>
      <c r="F34" s="256"/>
      <c r="G34" s="266" t="e">
        <f>(VLOOKUP(B34,[1]Sheet2!$A$1:$B$33,2,0))/10000</f>
        <v>#N/A</v>
      </c>
    </row>
    <row r="35" ht="43.5" customHeight="1" spans="1:7">
      <c r="A35" s="262">
        <v>10</v>
      </c>
      <c r="B35" s="262" t="s">
        <v>564</v>
      </c>
      <c r="C35" s="262" t="s">
        <v>565</v>
      </c>
      <c r="D35" s="263" t="s">
        <v>566</v>
      </c>
      <c r="E35" s="264">
        <v>242</v>
      </c>
      <c r="F35" s="262" t="s">
        <v>544</v>
      </c>
      <c r="G35" s="266" t="e">
        <f>(VLOOKUP(B35,[1]Sheet2!$A$1:$B$33,2,0))/10000</f>
        <v>#N/A</v>
      </c>
    </row>
    <row r="36" ht="33" spans="1:7">
      <c r="A36" s="262">
        <v>11</v>
      </c>
      <c r="B36" s="262" t="s">
        <v>567</v>
      </c>
      <c r="C36" s="262" t="s">
        <v>565</v>
      </c>
      <c r="D36" s="263" t="s">
        <v>568</v>
      </c>
      <c r="E36" s="264">
        <v>96.1</v>
      </c>
      <c r="F36" s="262" t="s">
        <v>544</v>
      </c>
      <c r="G36" s="261"/>
    </row>
    <row r="37" ht="53.25" customHeight="1" spans="1:7">
      <c r="A37" s="262">
        <v>12</v>
      </c>
      <c r="B37" s="262" t="s">
        <v>569</v>
      </c>
      <c r="C37" s="262" t="s">
        <v>565</v>
      </c>
      <c r="D37" s="263" t="s">
        <v>570</v>
      </c>
      <c r="E37" s="264">
        <v>768.3</v>
      </c>
      <c r="F37" s="262" t="s">
        <v>544</v>
      </c>
      <c r="G37" s="261"/>
    </row>
    <row r="38" ht="50.25" customHeight="1" spans="1:7">
      <c r="A38" s="262">
        <v>13</v>
      </c>
      <c r="B38" s="262" t="s">
        <v>571</v>
      </c>
      <c r="C38" s="262" t="s">
        <v>565</v>
      </c>
      <c r="D38" s="263" t="s">
        <v>572</v>
      </c>
      <c r="E38" s="264">
        <v>70554</v>
      </c>
      <c r="F38" s="262" t="s">
        <v>544</v>
      </c>
      <c r="G38" s="261"/>
    </row>
    <row r="39" ht="50.25" customHeight="1" spans="1:7">
      <c r="A39" s="262">
        <v>14</v>
      </c>
      <c r="B39" s="262" t="s">
        <v>573</v>
      </c>
      <c r="C39" s="262" t="s">
        <v>565</v>
      </c>
      <c r="D39" s="263" t="s">
        <v>574</v>
      </c>
      <c r="E39" s="264">
        <v>100886</v>
      </c>
      <c r="F39" s="262" t="s">
        <v>544</v>
      </c>
      <c r="G39" s="261"/>
    </row>
    <row r="40" ht="50.25" customHeight="1" spans="1:7">
      <c r="A40" s="262">
        <v>15</v>
      </c>
      <c r="B40" s="262" t="s">
        <v>575</v>
      </c>
      <c r="C40" s="262" t="s">
        <v>565</v>
      </c>
      <c r="D40" s="263" t="s">
        <v>576</v>
      </c>
      <c r="E40" s="264">
        <v>5193.11</v>
      </c>
      <c r="F40" s="262" t="s">
        <v>544</v>
      </c>
      <c r="G40" s="261"/>
    </row>
    <row r="41" ht="53.25" customHeight="1" spans="1:7">
      <c r="A41" s="262">
        <v>16</v>
      </c>
      <c r="B41" s="262" t="s">
        <v>577</v>
      </c>
      <c r="C41" s="262" t="s">
        <v>565</v>
      </c>
      <c r="D41" s="263" t="s">
        <v>578</v>
      </c>
      <c r="E41" s="264">
        <v>24879</v>
      </c>
      <c r="F41" s="262" t="s">
        <v>544</v>
      </c>
      <c r="G41" s="261"/>
    </row>
    <row r="42" ht="39" customHeight="1" spans="1:7">
      <c r="A42" s="262">
        <v>17</v>
      </c>
      <c r="B42" s="262" t="s">
        <v>579</v>
      </c>
      <c r="C42" s="262" t="s">
        <v>565</v>
      </c>
      <c r="D42" s="263" t="s">
        <v>580</v>
      </c>
      <c r="E42" s="264">
        <v>819</v>
      </c>
      <c r="F42" s="262" t="s">
        <v>544</v>
      </c>
      <c r="G42" s="261"/>
    </row>
    <row r="43" ht="47" customHeight="1" spans="1:7">
      <c r="A43" s="262">
        <v>18</v>
      </c>
      <c r="B43" s="262" t="s">
        <v>581</v>
      </c>
      <c r="C43" s="262" t="s">
        <v>565</v>
      </c>
      <c r="D43" s="263" t="s">
        <v>582</v>
      </c>
      <c r="E43" s="264">
        <v>519.36</v>
      </c>
      <c r="F43" s="262" t="s">
        <v>544</v>
      </c>
      <c r="G43" s="261"/>
    </row>
    <row r="44" ht="51" customHeight="1" spans="1:7">
      <c r="A44" s="262">
        <v>19</v>
      </c>
      <c r="B44" s="262" t="s">
        <v>583</v>
      </c>
      <c r="C44" s="262" t="s">
        <v>565</v>
      </c>
      <c r="D44" s="263" t="s">
        <v>584</v>
      </c>
      <c r="E44" s="264">
        <v>87.24</v>
      </c>
      <c r="F44" s="262" t="s">
        <v>549</v>
      </c>
      <c r="G44" s="261"/>
    </row>
    <row r="45" ht="52.5" customHeight="1" spans="1:7">
      <c r="A45" s="262">
        <v>20</v>
      </c>
      <c r="B45" s="262" t="s">
        <v>585</v>
      </c>
      <c r="C45" s="262" t="s">
        <v>565</v>
      </c>
      <c r="D45" s="263" t="s">
        <v>586</v>
      </c>
      <c r="E45" s="264">
        <v>-4954</v>
      </c>
      <c r="F45" s="262" t="s">
        <v>587</v>
      </c>
      <c r="G45" s="261"/>
    </row>
    <row r="46" ht="66.75" customHeight="1" spans="1:7">
      <c r="A46" s="262">
        <v>21</v>
      </c>
      <c r="B46" s="262" t="s">
        <v>588</v>
      </c>
      <c r="C46" s="262" t="s">
        <v>565</v>
      </c>
      <c r="D46" s="263" t="s">
        <v>589</v>
      </c>
      <c r="E46" s="264">
        <v>85</v>
      </c>
      <c r="F46" s="262" t="s">
        <v>549</v>
      </c>
      <c r="G46" s="261"/>
    </row>
    <row r="47" ht="43.5" customHeight="1" spans="1:7">
      <c r="A47" s="262">
        <v>22</v>
      </c>
      <c r="B47" s="262" t="s">
        <v>590</v>
      </c>
      <c r="C47" s="262" t="s">
        <v>565</v>
      </c>
      <c r="D47" s="263" t="s">
        <v>591</v>
      </c>
      <c r="E47" s="264">
        <v>8166</v>
      </c>
      <c r="F47" s="262" t="s">
        <v>544</v>
      </c>
      <c r="G47" s="266" t="e">
        <f>(VLOOKUP(B47,[1]Sheet2!$A$1:$B$33,2,0))/10000</f>
        <v>#N/A</v>
      </c>
    </row>
    <row r="48" ht="48.75" customHeight="1" spans="1:7">
      <c r="A48" s="262">
        <v>23</v>
      </c>
      <c r="B48" s="262" t="s">
        <v>592</v>
      </c>
      <c r="C48" s="262" t="s">
        <v>565</v>
      </c>
      <c r="D48" s="263" t="s">
        <v>593</v>
      </c>
      <c r="E48" s="264">
        <v>53</v>
      </c>
      <c r="F48" s="262" t="s">
        <v>549</v>
      </c>
      <c r="G48" s="261"/>
    </row>
    <row r="49" ht="54" customHeight="1" spans="1:7">
      <c r="A49" s="262">
        <v>24</v>
      </c>
      <c r="B49" s="262" t="s">
        <v>594</v>
      </c>
      <c r="C49" s="262" t="s">
        <v>565</v>
      </c>
      <c r="D49" s="263" t="s">
        <v>595</v>
      </c>
      <c r="E49" s="264">
        <v>37.5</v>
      </c>
      <c r="F49" s="262" t="s">
        <v>549</v>
      </c>
      <c r="G49" s="261"/>
    </row>
    <row r="50" ht="50.25" customHeight="1" spans="1:7">
      <c r="A50" s="262">
        <v>25</v>
      </c>
      <c r="B50" s="262" t="s">
        <v>596</v>
      </c>
      <c r="C50" s="262" t="s">
        <v>565</v>
      </c>
      <c r="D50" s="263" t="s">
        <v>597</v>
      </c>
      <c r="E50" s="264">
        <v>6</v>
      </c>
      <c r="F50" s="262" t="s">
        <v>549</v>
      </c>
      <c r="G50" s="261"/>
    </row>
    <row r="51" ht="50.25" customHeight="1" spans="1:7">
      <c r="A51" s="262">
        <v>26</v>
      </c>
      <c r="B51" s="262" t="s">
        <v>598</v>
      </c>
      <c r="C51" s="262" t="s">
        <v>565</v>
      </c>
      <c r="D51" s="263" t="s">
        <v>599</v>
      </c>
      <c r="E51" s="264">
        <v>204.9208</v>
      </c>
      <c r="F51" s="262" t="s">
        <v>549</v>
      </c>
      <c r="G51" s="261"/>
    </row>
    <row r="52" ht="44" customHeight="1" spans="1:7">
      <c r="A52" s="262">
        <v>27</v>
      </c>
      <c r="B52" s="262" t="s">
        <v>600</v>
      </c>
      <c r="C52" s="262" t="s">
        <v>565</v>
      </c>
      <c r="D52" s="263" t="s">
        <v>601</v>
      </c>
      <c r="E52" s="264">
        <v>27.1</v>
      </c>
      <c r="F52" s="262" t="s">
        <v>549</v>
      </c>
      <c r="G52" s="261"/>
    </row>
    <row r="53" ht="45.75" customHeight="1" spans="1:7">
      <c r="A53" s="262">
        <v>28</v>
      </c>
      <c r="B53" s="262" t="s">
        <v>602</v>
      </c>
      <c r="C53" s="262" t="s">
        <v>565</v>
      </c>
      <c r="D53" s="263" t="s">
        <v>603</v>
      </c>
      <c r="E53" s="264">
        <v>5</v>
      </c>
      <c r="F53" s="262" t="s">
        <v>549</v>
      </c>
      <c r="G53" s="261"/>
    </row>
    <row r="54" ht="45.75" customHeight="1" spans="1:7">
      <c r="A54" s="262">
        <v>29</v>
      </c>
      <c r="B54" s="262" t="s">
        <v>604</v>
      </c>
      <c r="C54" s="262" t="s">
        <v>565</v>
      </c>
      <c r="D54" s="263" t="s">
        <v>605</v>
      </c>
      <c r="E54" s="264">
        <v>12000</v>
      </c>
      <c r="F54" s="262" t="s">
        <v>544</v>
      </c>
      <c r="G54" s="261"/>
    </row>
    <row r="55" ht="43.5" customHeight="1" spans="1:7">
      <c r="A55" s="262">
        <v>30</v>
      </c>
      <c r="B55" s="262" t="s">
        <v>606</v>
      </c>
      <c r="C55" s="262" t="s">
        <v>565</v>
      </c>
      <c r="D55" s="263" t="s">
        <v>607</v>
      </c>
      <c r="E55" s="264">
        <v>50.56</v>
      </c>
      <c r="F55" s="262" t="s">
        <v>549</v>
      </c>
      <c r="G55" s="266" t="e">
        <f>(VLOOKUP(B55,[1]Sheet2!$A$1:$B$33,2,0))/10000</f>
        <v>#N/A</v>
      </c>
    </row>
    <row r="56" ht="48.75" customHeight="1" spans="1:7">
      <c r="A56" s="262">
        <v>31</v>
      </c>
      <c r="B56" s="262" t="s">
        <v>608</v>
      </c>
      <c r="C56" s="262" t="s">
        <v>565</v>
      </c>
      <c r="D56" s="263" t="s">
        <v>609</v>
      </c>
      <c r="E56" s="264">
        <v>203080</v>
      </c>
      <c r="F56" s="262" t="s">
        <v>610</v>
      </c>
      <c r="G56" s="261"/>
    </row>
    <row r="57" ht="42" customHeight="1" spans="1:7">
      <c r="A57" s="262">
        <v>32</v>
      </c>
      <c r="B57" s="262" t="s">
        <v>611</v>
      </c>
      <c r="C57" s="262" t="s">
        <v>565</v>
      </c>
      <c r="D57" s="263" t="s">
        <v>612</v>
      </c>
      <c r="E57" s="264">
        <v>1.8</v>
      </c>
      <c r="F57" s="262" t="s">
        <v>549</v>
      </c>
      <c r="G57" s="261"/>
    </row>
    <row r="58" ht="60.75" customHeight="1" spans="1:7">
      <c r="A58" s="262">
        <v>33</v>
      </c>
      <c r="B58" s="262" t="s">
        <v>613</v>
      </c>
      <c r="C58" s="262" t="s">
        <v>565</v>
      </c>
      <c r="D58" s="263" t="s">
        <v>614</v>
      </c>
      <c r="E58" s="264">
        <v>6</v>
      </c>
      <c r="F58" s="262" t="s">
        <v>549</v>
      </c>
      <c r="G58" s="261"/>
    </row>
    <row r="59" ht="43.5" customHeight="1" spans="1:7">
      <c r="A59" s="262">
        <v>34</v>
      </c>
      <c r="B59" s="262" t="s">
        <v>615</v>
      </c>
      <c r="C59" s="262" t="s">
        <v>565</v>
      </c>
      <c r="D59" s="263" t="s">
        <v>616</v>
      </c>
      <c r="E59" s="264">
        <v>6</v>
      </c>
      <c r="F59" s="262" t="s">
        <v>549</v>
      </c>
      <c r="G59" s="266" t="e">
        <f>(VLOOKUP(B59,[1]Sheet2!$A$1:$B$33,2,0))/10000</f>
        <v>#N/A</v>
      </c>
    </row>
    <row r="60" ht="44.25" customHeight="1" spans="1:7">
      <c r="A60" s="262">
        <v>35</v>
      </c>
      <c r="B60" s="262" t="s">
        <v>617</v>
      </c>
      <c r="C60" s="262" t="s">
        <v>565</v>
      </c>
      <c r="D60" s="263" t="s">
        <v>618</v>
      </c>
      <c r="E60" s="264">
        <v>53</v>
      </c>
      <c r="F60" s="262" t="s">
        <v>549</v>
      </c>
      <c r="G60" s="261"/>
    </row>
    <row r="61" ht="44.25" customHeight="1" spans="1:7">
      <c r="A61" s="256"/>
      <c r="B61" s="256"/>
      <c r="C61" s="256" t="s">
        <v>619</v>
      </c>
      <c r="D61" s="254"/>
      <c r="E61" s="260">
        <f>SUM(E35:E60)</f>
        <v>422871.9908</v>
      </c>
      <c r="F61" s="256"/>
      <c r="G61" s="261"/>
    </row>
    <row r="62" ht="43.5" customHeight="1" spans="1:7">
      <c r="A62" s="262">
        <v>36</v>
      </c>
      <c r="B62" s="262" t="s">
        <v>620</v>
      </c>
      <c r="C62" s="262" t="s">
        <v>621</v>
      </c>
      <c r="D62" s="263" t="s">
        <v>622</v>
      </c>
      <c r="E62" s="264">
        <v>5011</v>
      </c>
      <c r="F62" s="262" t="s">
        <v>549</v>
      </c>
      <c r="G62" s="261"/>
    </row>
    <row r="63" ht="43.5" customHeight="1" spans="1:7">
      <c r="A63" s="262">
        <v>37</v>
      </c>
      <c r="B63" s="262" t="s">
        <v>623</v>
      </c>
      <c r="C63" s="262" t="s">
        <v>621</v>
      </c>
      <c r="D63" s="263" t="s">
        <v>624</v>
      </c>
      <c r="E63" s="264">
        <v>15</v>
      </c>
      <c r="F63" s="262" t="s">
        <v>549</v>
      </c>
      <c r="G63" s="261"/>
    </row>
    <row r="64" ht="43.5" customHeight="1" spans="1:7">
      <c r="A64" s="262">
        <v>38</v>
      </c>
      <c r="B64" s="262" t="s">
        <v>625</v>
      </c>
      <c r="C64" s="262" t="s">
        <v>621</v>
      </c>
      <c r="D64" s="263" t="s">
        <v>626</v>
      </c>
      <c r="E64" s="264">
        <v>2000</v>
      </c>
      <c r="F64" s="262" t="s">
        <v>549</v>
      </c>
      <c r="G64" s="266" t="e">
        <f>(VLOOKUP(B64,[1]Sheet2!$A$1:$B$33,2,0))/10000</f>
        <v>#N/A</v>
      </c>
    </row>
    <row r="65" ht="49.5" spans="1:7">
      <c r="A65" s="262">
        <v>39</v>
      </c>
      <c r="B65" s="262" t="s">
        <v>627</v>
      </c>
      <c r="C65" s="262" t="s">
        <v>621</v>
      </c>
      <c r="D65" s="263" t="s">
        <v>628</v>
      </c>
      <c r="E65" s="264">
        <v>207.36</v>
      </c>
      <c r="F65" s="262" t="s">
        <v>549</v>
      </c>
      <c r="G65" s="261"/>
    </row>
    <row r="66" ht="48" customHeight="1" spans="1:7">
      <c r="A66" s="256"/>
      <c r="B66" s="256"/>
      <c r="C66" s="256" t="s">
        <v>629</v>
      </c>
      <c r="D66" s="254"/>
      <c r="E66" s="260">
        <f>SUM(E62:E65)</f>
        <v>7233.36</v>
      </c>
      <c r="F66" s="256"/>
      <c r="G66" s="261"/>
    </row>
    <row r="67" ht="33" spans="1:7">
      <c r="A67" s="262">
        <v>40</v>
      </c>
      <c r="B67" s="262" t="s">
        <v>630</v>
      </c>
      <c r="C67" s="262" t="s">
        <v>631</v>
      </c>
      <c r="D67" s="263" t="s">
        <v>632</v>
      </c>
      <c r="E67" s="264">
        <v>121</v>
      </c>
      <c r="F67" s="262" t="s">
        <v>544</v>
      </c>
      <c r="G67" s="261"/>
    </row>
    <row r="68" ht="58.5" customHeight="1" spans="1:7">
      <c r="A68" s="262">
        <v>41</v>
      </c>
      <c r="B68" s="262" t="s">
        <v>633</v>
      </c>
      <c r="C68" s="262" t="s">
        <v>631</v>
      </c>
      <c r="D68" s="263" t="s">
        <v>634</v>
      </c>
      <c r="E68" s="264">
        <v>20</v>
      </c>
      <c r="F68" s="262" t="s">
        <v>544</v>
      </c>
      <c r="G68" s="266" t="e">
        <f>(VLOOKUP(B68,[1]Sheet2!$A$1:$B$33,2,0))/10000</f>
        <v>#N/A</v>
      </c>
    </row>
    <row r="69" ht="48.75" customHeight="1" spans="1:7">
      <c r="A69" s="262">
        <v>42</v>
      </c>
      <c r="B69" s="262" t="s">
        <v>635</v>
      </c>
      <c r="C69" s="262" t="s">
        <v>631</v>
      </c>
      <c r="D69" s="263" t="s">
        <v>636</v>
      </c>
      <c r="E69" s="264">
        <v>156.5</v>
      </c>
      <c r="F69" s="262" t="s">
        <v>549</v>
      </c>
      <c r="G69" s="261"/>
    </row>
    <row r="70" ht="33" spans="1:7">
      <c r="A70" s="262">
        <v>43</v>
      </c>
      <c r="B70" s="262" t="s">
        <v>637</v>
      </c>
      <c r="C70" s="262" t="s">
        <v>631</v>
      </c>
      <c r="D70" s="263" t="s">
        <v>638</v>
      </c>
      <c r="E70" s="264">
        <v>20</v>
      </c>
      <c r="F70" s="262" t="s">
        <v>549</v>
      </c>
      <c r="G70" s="266" t="e">
        <f>(VLOOKUP(B70,[1]Sheet2!$A$1:$B$33,2,0))/10000</f>
        <v>#N/A</v>
      </c>
    </row>
    <row r="71" ht="49.5" spans="1:7">
      <c r="A71" s="262">
        <v>44</v>
      </c>
      <c r="B71" s="262" t="s">
        <v>639</v>
      </c>
      <c r="C71" s="262" t="s">
        <v>631</v>
      </c>
      <c r="D71" s="263" t="s">
        <v>640</v>
      </c>
      <c r="E71" s="264">
        <v>18</v>
      </c>
      <c r="F71" s="262" t="s">
        <v>552</v>
      </c>
      <c r="G71" s="261"/>
    </row>
    <row r="72" ht="63" customHeight="1" spans="1:7">
      <c r="A72" s="262">
        <v>45</v>
      </c>
      <c r="B72" s="262" t="s">
        <v>641</v>
      </c>
      <c r="C72" s="262" t="s">
        <v>631</v>
      </c>
      <c r="D72" s="263" t="s">
        <v>642</v>
      </c>
      <c r="E72" s="264">
        <v>30</v>
      </c>
      <c r="F72" s="262" t="s">
        <v>549</v>
      </c>
      <c r="G72" s="261"/>
    </row>
    <row r="73" ht="51.75" customHeight="1" spans="1:7">
      <c r="A73" s="262">
        <v>46</v>
      </c>
      <c r="B73" s="262" t="s">
        <v>643</v>
      </c>
      <c r="C73" s="262" t="s">
        <v>631</v>
      </c>
      <c r="D73" s="263" t="s">
        <v>644</v>
      </c>
      <c r="E73" s="264">
        <v>69.7</v>
      </c>
      <c r="F73" s="262" t="s">
        <v>645</v>
      </c>
      <c r="G73" s="261"/>
    </row>
    <row r="74" ht="51.75" customHeight="1" spans="1:7">
      <c r="A74" s="262">
        <v>47</v>
      </c>
      <c r="B74" s="262" t="s">
        <v>646</v>
      </c>
      <c r="C74" s="262" t="s">
        <v>631</v>
      </c>
      <c r="D74" s="263" t="s">
        <v>647</v>
      </c>
      <c r="E74" s="264">
        <v>39</v>
      </c>
      <c r="F74" s="262" t="s">
        <v>549</v>
      </c>
      <c r="G74" s="261"/>
    </row>
    <row r="75" ht="33" spans="1:7">
      <c r="A75" s="256"/>
      <c r="B75" s="256"/>
      <c r="C75" s="256" t="s">
        <v>648</v>
      </c>
      <c r="D75" s="254"/>
      <c r="E75" s="260">
        <f>SUM(E67:E74)</f>
        <v>474.2</v>
      </c>
      <c r="F75" s="256"/>
      <c r="G75" s="261"/>
    </row>
    <row r="76" ht="48" customHeight="1" spans="1:7">
      <c r="A76" s="262">
        <v>48</v>
      </c>
      <c r="B76" s="262" t="s">
        <v>649</v>
      </c>
      <c r="C76" s="262" t="s">
        <v>650</v>
      </c>
      <c r="D76" s="263" t="s">
        <v>651</v>
      </c>
      <c r="E76" s="264">
        <v>663.34</v>
      </c>
      <c r="F76" s="262" t="s">
        <v>544</v>
      </c>
      <c r="G76" s="261"/>
    </row>
    <row r="77" ht="48" customHeight="1" spans="1:7">
      <c r="A77" s="262">
        <v>49</v>
      </c>
      <c r="B77" s="262" t="s">
        <v>652</v>
      </c>
      <c r="C77" s="262" t="s">
        <v>650</v>
      </c>
      <c r="D77" s="263" t="s">
        <v>653</v>
      </c>
      <c r="E77" s="264">
        <v>2.938</v>
      </c>
      <c r="F77" s="262" t="s">
        <v>549</v>
      </c>
      <c r="G77" s="261"/>
    </row>
    <row r="78" ht="33" spans="1:7">
      <c r="A78" s="262">
        <v>50</v>
      </c>
      <c r="B78" s="262" t="s">
        <v>654</v>
      </c>
      <c r="C78" s="262" t="s">
        <v>650</v>
      </c>
      <c r="D78" s="263" t="s">
        <v>655</v>
      </c>
      <c r="E78" s="264">
        <v>125</v>
      </c>
      <c r="F78" s="262" t="s">
        <v>544</v>
      </c>
      <c r="G78" s="261"/>
    </row>
    <row r="79" ht="49.5" customHeight="1" spans="1:7">
      <c r="A79" s="262">
        <v>51</v>
      </c>
      <c r="B79" s="262" t="s">
        <v>656</v>
      </c>
      <c r="C79" s="262" t="s">
        <v>650</v>
      </c>
      <c r="D79" s="263" t="s">
        <v>657</v>
      </c>
      <c r="E79" s="264">
        <v>245</v>
      </c>
      <c r="F79" s="262" t="s">
        <v>544</v>
      </c>
      <c r="G79" s="261"/>
    </row>
    <row r="80" ht="49.5" customHeight="1" spans="1:7">
      <c r="A80" s="262">
        <v>52</v>
      </c>
      <c r="B80" s="262" t="s">
        <v>658</v>
      </c>
      <c r="C80" s="262" t="s">
        <v>650</v>
      </c>
      <c r="D80" s="263" t="s">
        <v>659</v>
      </c>
      <c r="E80" s="264">
        <v>0.48</v>
      </c>
      <c r="F80" s="262" t="s">
        <v>549</v>
      </c>
      <c r="G80" s="261"/>
    </row>
    <row r="81" ht="48" customHeight="1" spans="1:7">
      <c r="A81" s="262">
        <v>53</v>
      </c>
      <c r="B81" s="262" t="s">
        <v>660</v>
      </c>
      <c r="C81" s="262" t="s">
        <v>650</v>
      </c>
      <c r="D81" s="263" t="s">
        <v>661</v>
      </c>
      <c r="E81" s="264">
        <v>10262.56</v>
      </c>
      <c r="F81" s="262" t="s">
        <v>544</v>
      </c>
      <c r="G81" s="266" t="e">
        <f>(VLOOKUP(B81,[1]Sheet2!$A$1:$B$33,2,0))/10000</f>
        <v>#N/A</v>
      </c>
    </row>
    <row r="82" ht="44.25" customHeight="1" spans="1:7">
      <c r="A82" s="262">
        <v>54</v>
      </c>
      <c r="B82" s="262" t="s">
        <v>662</v>
      </c>
      <c r="C82" s="262" t="s">
        <v>650</v>
      </c>
      <c r="D82" s="263" t="s">
        <v>663</v>
      </c>
      <c r="E82" s="264">
        <v>90</v>
      </c>
      <c r="F82" s="262" t="s">
        <v>664</v>
      </c>
      <c r="G82" s="261"/>
    </row>
    <row r="83" ht="54" customHeight="1" spans="1:7">
      <c r="A83" s="262">
        <v>55</v>
      </c>
      <c r="B83" s="262" t="s">
        <v>665</v>
      </c>
      <c r="C83" s="262" t="s">
        <v>650</v>
      </c>
      <c r="D83" s="263" t="s">
        <v>666</v>
      </c>
      <c r="E83" s="264">
        <v>941</v>
      </c>
      <c r="F83" s="262" t="s">
        <v>667</v>
      </c>
      <c r="G83" s="261"/>
    </row>
    <row r="84" ht="54" customHeight="1" spans="1:7">
      <c r="A84" s="262">
        <v>56</v>
      </c>
      <c r="B84" s="262" t="s">
        <v>668</v>
      </c>
      <c r="C84" s="262" t="s">
        <v>650</v>
      </c>
      <c r="D84" s="263" t="s">
        <v>669</v>
      </c>
      <c r="E84" s="264">
        <v>162.2</v>
      </c>
      <c r="F84" s="262" t="s">
        <v>552</v>
      </c>
      <c r="G84" s="261"/>
    </row>
    <row r="85" ht="54" customHeight="1" spans="1:7">
      <c r="A85" s="262">
        <v>57</v>
      </c>
      <c r="B85" s="262" t="s">
        <v>670</v>
      </c>
      <c r="C85" s="262" t="s">
        <v>650</v>
      </c>
      <c r="D85" s="263" t="s">
        <v>671</v>
      </c>
      <c r="E85" s="264">
        <v>143</v>
      </c>
      <c r="F85" s="262" t="s">
        <v>549</v>
      </c>
      <c r="G85" s="261"/>
    </row>
    <row r="86" ht="54" customHeight="1" spans="1:7">
      <c r="A86" s="262">
        <v>58</v>
      </c>
      <c r="B86" s="262" t="s">
        <v>672</v>
      </c>
      <c r="C86" s="262" t="s">
        <v>650</v>
      </c>
      <c r="D86" s="263" t="s">
        <v>673</v>
      </c>
      <c r="E86" s="264">
        <v>16</v>
      </c>
      <c r="F86" s="262" t="s">
        <v>549</v>
      </c>
      <c r="G86" s="261"/>
    </row>
    <row r="87" ht="54" customHeight="1" spans="1:7">
      <c r="A87" s="262">
        <v>59</v>
      </c>
      <c r="B87" s="262" t="s">
        <v>674</v>
      </c>
      <c r="C87" s="262" t="s">
        <v>650</v>
      </c>
      <c r="D87" s="263" t="s">
        <v>675</v>
      </c>
      <c r="E87" s="264">
        <v>80.6</v>
      </c>
      <c r="F87" s="262" t="s">
        <v>549</v>
      </c>
      <c r="G87" s="261"/>
    </row>
    <row r="88" ht="54" customHeight="1" spans="1:7">
      <c r="A88" s="262">
        <v>60</v>
      </c>
      <c r="B88" s="262" t="s">
        <v>676</v>
      </c>
      <c r="C88" s="262" t="s">
        <v>650</v>
      </c>
      <c r="D88" s="263" t="s">
        <v>677</v>
      </c>
      <c r="E88" s="264">
        <v>0.24</v>
      </c>
      <c r="F88" s="262" t="s">
        <v>549</v>
      </c>
      <c r="G88" s="261"/>
    </row>
    <row r="89" ht="54" customHeight="1" spans="1:7">
      <c r="A89" s="256"/>
      <c r="B89" s="256"/>
      <c r="C89" s="256" t="s">
        <v>678</v>
      </c>
      <c r="D89" s="254"/>
      <c r="E89" s="260">
        <f>SUM(E76:E88)</f>
        <v>12732.358</v>
      </c>
      <c r="F89" s="256"/>
      <c r="G89" s="261"/>
    </row>
    <row r="90" ht="33" spans="1:7">
      <c r="A90" s="262">
        <v>61</v>
      </c>
      <c r="B90" s="262" t="s">
        <v>679</v>
      </c>
      <c r="C90" s="262" t="s">
        <v>680</v>
      </c>
      <c r="D90" s="263" t="s">
        <v>681</v>
      </c>
      <c r="E90" s="264">
        <v>65</v>
      </c>
      <c r="F90" s="262" t="s">
        <v>544</v>
      </c>
      <c r="G90" s="261"/>
    </row>
    <row r="91" ht="33" spans="1:7">
      <c r="A91" s="262">
        <v>62</v>
      </c>
      <c r="B91" s="262" t="s">
        <v>682</v>
      </c>
      <c r="C91" s="262" t="s">
        <v>680</v>
      </c>
      <c r="D91" s="263" t="s">
        <v>683</v>
      </c>
      <c r="E91" s="264">
        <v>0.8</v>
      </c>
      <c r="F91" s="262" t="s">
        <v>544</v>
      </c>
      <c r="G91" s="261"/>
    </row>
    <row r="92" ht="48" customHeight="1" spans="1:7">
      <c r="A92" s="262">
        <v>63</v>
      </c>
      <c r="B92" s="262" t="s">
        <v>684</v>
      </c>
      <c r="C92" s="262" t="s">
        <v>680</v>
      </c>
      <c r="D92" s="263" t="s">
        <v>685</v>
      </c>
      <c r="E92" s="264">
        <v>262.59</v>
      </c>
      <c r="F92" s="262" t="s">
        <v>544</v>
      </c>
      <c r="G92" s="266" t="e">
        <f>(VLOOKUP(B92,[1]Sheet2!$A$1:$B$33,2,0))/10000</f>
        <v>#N/A</v>
      </c>
    </row>
    <row r="93" ht="51.75" customHeight="1" spans="1:7">
      <c r="A93" s="262">
        <v>64</v>
      </c>
      <c r="B93" s="262" t="s">
        <v>686</v>
      </c>
      <c r="C93" s="262" t="s">
        <v>680</v>
      </c>
      <c r="D93" s="263" t="s">
        <v>687</v>
      </c>
      <c r="E93" s="264">
        <v>1804.55</v>
      </c>
      <c r="F93" s="262" t="s">
        <v>544</v>
      </c>
      <c r="G93" s="261"/>
    </row>
    <row r="94" ht="51.75" customHeight="1" spans="1:7">
      <c r="A94" s="262">
        <v>65</v>
      </c>
      <c r="B94" s="262" t="s">
        <v>688</v>
      </c>
      <c r="C94" s="262" t="s">
        <v>680</v>
      </c>
      <c r="D94" s="263" t="s">
        <v>689</v>
      </c>
      <c r="E94" s="264">
        <v>16</v>
      </c>
      <c r="F94" s="262" t="s">
        <v>544</v>
      </c>
      <c r="G94" s="261"/>
    </row>
    <row r="95" ht="53.25" customHeight="1" spans="1:7">
      <c r="A95" s="262">
        <v>66</v>
      </c>
      <c r="B95" s="262" t="s">
        <v>690</v>
      </c>
      <c r="C95" s="262" t="s">
        <v>680</v>
      </c>
      <c r="D95" s="263" t="s">
        <v>691</v>
      </c>
      <c r="E95" s="264">
        <v>350.02</v>
      </c>
      <c r="F95" s="262" t="s">
        <v>692</v>
      </c>
      <c r="G95" s="261"/>
    </row>
    <row r="96" ht="48" customHeight="1" spans="1:7">
      <c r="A96" s="262">
        <v>67</v>
      </c>
      <c r="B96" s="262" t="s">
        <v>693</v>
      </c>
      <c r="C96" s="262" t="s">
        <v>680</v>
      </c>
      <c r="D96" s="263" t="s">
        <v>694</v>
      </c>
      <c r="E96" s="264">
        <v>101</v>
      </c>
      <c r="F96" s="262" t="s">
        <v>695</v>
      </c>
      <c r="G96" s="266" t="e">
        <f>(VLOOKUP(B96,[1]Sheet2!$A$1:$B$33,2,0))/10000</f>
        <v>#N/A</v>
      </c>
    </row>
    <row r="97" ht="33" spans="1:7">
      <c r="A97" s="262">
        <v>68</v>
      </c>
      <c r="B97" s="262" t="s">
        <v>696</v>
      </c>
      <c r="C97" s="262" t="s">
        <v>680</v>
      </c>
      <c r="D97" s="263" t="s">
        <v>697</v>
      </c>
      <c r="E97" s="264">
        <v>78</v>
      </c>
      <c r="F97" s="262" t="s">
        <v>549</v>
      </c>
      <c r="G97" s="261"/>
    </row>
    <row r="98" ht="42" customHeight="1" spans="1:7">
      <c r="A98" s="262">
        <v>69</v>
      </c>
      <c r="B98" s="262" t="s">
        <v>698</v>
      </c>
      <c r="C98" s="262" t="s">
        <v>680</v>
      </c>
      <c r="D98" s="263" t="s">
        <v>699</v>
      </c>
      <c r="E98" s="264">
        <v>1.7</v>
      </c>
      <c r="F98" s="262" t="s">
        <v>549</v>
      </c>
      <c r="G98" s="261"/>
    </row>
    <row r="99" ht="42" customHeight="1" spans="1:7">
      <c r="A99" s="262">
        <v>70</v>
      </c>
      <c r="B99" s="262" t="s">
        <v>700</v>
      </c>
      <c r="C99" s="262" t="s">
        <v>680</v>
      </c>
      <c r="D99" s="263" t="s">
        <v>701</v>
      </c>
      <c r="E99" s="264">
        <v>8</v>
      </c>
      <c r="F99" s="262" t="s">
        <v>549</v>
      </c>
      <c r="G99" s="261"/>
    </row>
    <row r="100" ht="48.75" customHeight="1" spans="1:7">
      <c r="A100" s="262">
        <v>71</v>
      </c>
      <c r="B100" s="262" t="s">
        <v>702</v>
      </c>
      <c r="C100" s="262" t="s">
        <v>680</v>
      </c>
      <c r="D100" s="267" t="s">
        <v>703</v>
      </c>
      <c r="E100" s="264">
        <v>50</v>
      </c>
      <c r="F100" s="262" t="s">
        <v>549</v>
      </c>
      <c r="G100" s="261"/>
    </row>
    <row r="101" ht="48.75" customHeight="1" spans="1:7">
      <c r="A101" s="262">
        <v>72</v>
      </c>
      <c r="B101" s="262" t="s">
        <v>704</v>
      </c>
      <c r="C101" s="262" t="s">
        <v>680</v>
      </c>
      <c r="D101" s="263" t="s">
        <v>705</v>
      </c>
      <c r="E101" s="264">
        <v>453.63</v>
      </c>
      <c r="F101" s="262" t="s">
        <v>549</v>
      </c>
      <c r="G101" s="261"/>
    </row>
    <row r="102" ht="48.75" customHeight="1" spans="1:7">
      <c r="A102" s="262">
        <v>73</v>
      </c>
      <c r="B102" s="262" t="s">
        <v>706</v>
      </c>
      <c r="C102" s="262" t="s">
        <v>680</v>
      </c>
      <c r="D102" s="263" t="s">
        <v>707</v>
      </c>
      <c r="E102" s="264">
        <v>8</v>
      </c>
      <c r="F102" s="262" t="s">
        <v>549</v>
      </c>
      <c r="G102" s="261"/>
    </row>
    <row r="103" ht="51" customHeight="1" spans="1:7">
      <c r="A103" s="262">
        <v>74</v>
      </c>
      <c r="B103" s="262" t="s">
        <v>708</v>
      </c>
      <c r="C103" s="262" t="s">
        <v>680</v>
      </c>
      <c r="D103" s="263" t="s">
        <v>709</v>
      </c>
      <c r="E103" s="264">
        <v>6.75</v>
      </c>
      <c r="F103" s="262" t="s">
        <v>549</v>
      </c>
      <c r="G103" s="261"/>
    </row>
    <row r="104" ht="51" customHeight="1" spans="1:7">
      <c r="A104" s="262">
        <v>75</v>
      </c>
      <c r="B104" s="262" t="s">
        <v>710</v>
      </c>
      <c r="C104" s="262" t="s">
        <v>680</v>
      </c>
      <c r="D104" s="263" t="s">
        <v>711</v>
      </c>
      <c r="E104" s="264">
        <v>84</v>
      </c>
      <c r="F104" s="262" t="s">
        <v>549</v>
      </c>
      <c r="G104" s="261"/>
    </row>
    <row r="105" ht="48" customHeight="1" spans="1:7">
      <c r="A105" s="262">
        <v>76</v>
      </c>
      <c r="B105" s="262" t="s">
        <v>712</v>
      </c>
      <c r="C105" s="262" t="s">
        <v>680</v>
      </c>
      <c r="D105" s="263" t="s">
        <v>713</v>
      </c>
      <c r="E105" s="264">
        <v>18</v>
      </c>
      <c r="F105" s="262" t="s">
        <v>714</v>
      </c>
      <c r="G105" s="266" t="e">
        <f>(VLOOKUP(B105,[1]Sheet2!$A$1:$B$33,2,0))/10000</f>
        <v>#N/A</v>
      </c>
    </row>
    <row r="106" ht="48" customHeight="1" spans="1:7">
      <c r="A106" s="262">
        <v>77</v>
      </c>
      <c r="B106" s="262" t="s">
        <v>715</v>
      </c>
      <c r="C106" s="262" t="s">
        <v>680</v>
      </c>
      <c r="D106" s="263" t="s">
        <v>716</v>
      </c>
      <c r="E106" s="264">
        <v>184.88</v>
      </c>
      <c r="F106" s="262" t="s">
        <v>717</v>
      </c>
      <c r="G106" s="266" t="e">
        <f>(VLOOKUP(B106,[1]Sheet2!$A$1:$B$33,2,0))/10000</f>
        <v>#N/A</v>
      </c>
    </row>
    <row r="107" ht="39" customHeight="1" spans="1:7">
      <c r="A107" s="262">
        <v>78</v>
      </c>
      <c r="B107" s="262" t="s">
        <v>718</v>
      </c>
      <c r="C107" s="262" t="s">
        <v>680</v>
      </c>
      <c r="D107" s="263" t="s">
        <v>719</v>
      </c>
      <c r="E107" s="264">
        <v>10</v>
      </c>
      <c r="F107" s="262" t="s">
        <v>549</v>
      </c>
      <c r="G107" s="266" t="e">
        <f>(VLOOKUP(B107,[1]Sheet2!$A$1:$B$33,2,0))/10000</f>
        <v>#N/A</v>
      </c>
    </row>
    <row r="108" ht="38.25" customHeight="1" spans="1:7">
      <c r="A108" s="262">
        <v>79</v>
      </c>
      <c r="B108" s="268" t="s">
        <v>720</v>
      </c>
      <c r="C108" s="262" t="s">
        <v>680</v>
      </c>
      <c r="D108" s="269" t="s">
        <v>694</v>
      </c>
      <c r="E108" s="264">
        <v>1</v>
      </c>
      <c r="F108" s="262" t="s">
        <v>721</v>
      </c>
      <c r="G108" s="266" t="e">
        <f>(VLOOKUP(B108,[1]Sheet2!$A$1:$B$33,2,0))/10000</f>
        <v>#N/A</v>
      </c>
    </row>
    <row r="109" ht="33" spans="1:7">
      <c r="A109" s="262">
        <v>80</v>
      </c>
      <c r="B109" s="262" t="s">
        <v>722</v>
      </c>
      <c r="C109" s="262" t="s">
        <v>680</v>
      </c>
      <c r="D109" s="263" t="s">
        <v>723</v>
      </c>
      <c r="E109" s="264">
        <v>15</v>
      </c>
      <c r="F109" s="262" t="s">
        <v>724</v>
      </c>
      <c r="G109" s="261"/>
    </row>
    <row r="110" ht="33" spans="1:7">
      <c r="A110" s="256"/>
      <c r="B110" s="256"/>
      <c r="C110" s="256" t="s">
        <v>725</v>
      </c>
      <c r="D110" s="254"/>
      <c r="E110" s="260">
        <f>SUM(E90:E109)</f>
        <v>3518.92</v>
      </c>
      <c r="F110" s="256"/>
      <c r="G110" s="261"/>
    </row>
    <row r="111" ht="33" spans="1:7">
      <c r="A111" s="262">
        <v>81</v>
      </c>
      <c r="B111" s="262" t="s">
        <v>726</v>
      </c>
      <c r="C111" s="262" t="s">
        <v>727</v>
      </c>
      <c r="D111" s="263" t="s">
        <v>728</v>
      </c>
      <c r="E111" s="264">
        <v>13000</v>
      </c>
      <c r="F111" s="262" t="s">
        <v>549</v>
      </c>
      <c r="G111" s="261"/>
    </row>
    <row r="112" ht="48" customHeight="1" spans="1:7">
      <c r="A112" s="262">
        <v>82</v>
      </c>
      <c r="B112" s="262" t="s">
        <v>729</v>
      </c>
      <c r="C112" s="262" t="s">
        <v>727</v>
      </c>
      <c r="D112" s="263" t="s">
        <v>730</v>
      </c>
      <c r="E112" s="264">
        <v>6625</v>
      </c>
      <c r="F112" s="262" t="s">
        <v>544</v>
      </c>
      <c r="G112" s="266" t="e">
        <f>(VLOOKUP(B112,[1]Sheet2!$A$1:$B$33,2,0))/10000</f>
        <v>#N/A</v>
      </c>
    </row>
    <row r="113" ht="48" customHeight="1" spans="1:7">
      <c r="A113" s="262">
        <v>83</v>
      </c>
      <c r="B113" s="262" t="s">
        <v>731</v>
      </c>
      <c r="C113" s="262" t="s">
        <v>727</v>
      </c>
      <c r="D113" s="263" t="s">
        <v>732</v>
      </c>
      <c r="E113" s="264">
        <v>35</v>
      </c>
      <c r="F113" s="262" t="s">
        <v>733</v>
      </c>
      <c r="G113" s="266" t="e">
        <f>(VLOOKUP(B113,[1]Sheet2!$A$1:$B$33,2,0))/10000</f>
        <v>#N/A</v>
      </c>
    </row>
    <row r="114" ht="48" customHeight="1" spans="1:7">
      <c r="A114" s="256"/>
      <c r="B114" s="256"/>
      <c r="C114" s="256" t="s">
        <v>734</v>
      </c>
      <c r="D114" s="254"/>
      <c r="E114" s="260">
        <f>SUM(E111:E113)</f>
        <v>19660</v>
      </c>
      <c r="F114" s="256"/>
      <c r="G114" s="266" t="e">
        <f>(VLOOKUP(B114,[1]Sheet2!$A$1:$B$33,2,0))/10000</f>
        <v>#N/A</v>
      </c>
    </row>
    <row r="115" ht="33" spans="1:7">
      <c r="A115" s="262">
        <v>84</v>
      </c>
      <c r="B115" s="262" t="s">
        <v>735</v>
      </c>
      <c r="C115" s="262" t="s">
        <v>736</v>
      </c>
      <c r="D115" s="263" t="s">
        <v>737</v>
      </c>
      <c r="E115" s="264">
        <v>290</v>
      </c>
      <c r="F115" s="262" t="s">
        <v>549</v>
      </c>
      <c r="G115" s="261"/>
    </row>
    <row r="116" ht="33" spans="1:7">
      <c r="A116" s="262">
        <v>85</v>
      </c>
      <c r="B116" s="262" t="s">
        <v>738</v>
      </c>
      <c r="C116" s="262" t="s">
        <v>736</v>
      </c>
      <c r="D116" s="263" t="s">
        <v>739</v>
      </c>
      <c r="E116" s="264">
        <v>2162</v>
      </c>
      <c r="F116" s="262" t="s">
        <v>549</v>
      </c>
      <c r="G116" s="261"/>
    </row>
    <row r="117" ht="16.5" spans="1:7">
      <c r="A117" s="256"/>
      <c r="B117" s="256"/>
      <c r="C117" s="256" t="s">
        <v>740</v>
      </c>
      <c r="D117" s="254"/>
      <c r="E117" s="260">
        <f>SUM(E115:E116)</f>
        <v>2452</v>
      </c>
      <c r="F117" s="256"/>
      <c r="G117" s="261"/>
    </row>
    <row r="118" ht="48" customHeight="1" spans="1:7">
      <c r="A118" s="262">
        <v>86</v>
      </c>
      <c r="B118" s="262" t="s">
        <v>741</v>
      </c>
      <c r="C118" s="262" t="s">
        <v>742</v>
      </c>
      <c r="D118" s="263" t="s">
        <v>743</v>
      </c>
      <c r="E118" s="264">
        <v>5000</v>
      </c>
      <c r="F118" s="262" t="s">
        <v>544</v>
      </c>
      <c r="G118" s="266" t="e">
        <f>(VLOOKUP(B118,[1]Sheet2!$A$1:$B$33,2,0))/10000</f>
        <v>#N/A</v>
      </c>
    </row>
    <row r="119" ht="33" spans="1:7">
      <c r="A119" s="262">
        <v>87</v>
      </c>
      <c r="B119" s="262" t="s">
        <v>744</v>
      </c>
      <c r="C119" s="262" t="s">
        <v>742</v>
      </c>
      <c r="D119" s="263" t="s">
        <v>745</v>
      </c>
      <c r="E119" s="264">
        <v>2800</v>
      </c>
      <c r="F119" s="262" t="s">
        <v>544</v>
      </c>
      <c r="G119" s="261"/>
    </row>
    <row r="120" ht="33" spans="1:7">
      <c r="A120" s="262">
        <v>88</v>
      </c>
      <c r="B120" s="262" t="s">
        <v>746</v>
      </c>
      <c r="C120" s="262" t="s">
        <v>742</v>
      </c>
      <c r="D120" s="263" t="s">
        <v>747</v>
      </c>
      <c r="E120" s="264">
        <v>558.88</v>
      </c>
      <c r="F120" s="262" t="s">
        <v>544</v>
      </c>
      <c r="G120" s="261"/>
    </row>
    <row r="121" ht="49.5" spans="1:7">
      <c r="A121" s="262">
        <v>89</v>
      </c>
      <c r="B121" s="262" t="s">
        <v>748</v>
      </c>
      <c r="C121" s="262" t="s">
        <v>742</v>
      </c>
      <c r="D121" s="263" t="s">
        <v>749</v>
      </c>
      <c r="E121" s="264">
        <v>25680.58</v>
      </c>
      <c r="F121" s="262" t="s">
        <v>750</v>
      </c>
      <c r="G121" s="261"/>
    </row>
    <row r="122" ht="48" customHeight="1" spans="1:7">
      <c r="A122" s="262">
        <v>90</v>
      </c>
      <c r="B122" s="262" t="s">
        <v>751</v>
      </c>
      <c r="C122" s="262" t="s">
        <v>742</v>
      </c>
      <c r="D122" s="263" t="s">
        <v>752</v>
      </c>
      <c r="E122" s="264">
        <v>120</v>
      </c>
      <c r="F122" s="262" t="s">
        <v>753</v>
      </c>
      <c r="G122" s="266" t="e">
        <f>(VLOOKUP(B122,[1]Sheet2!$A$1:$B$33,2,0))/10000</f>
        <v>#N/A</v>
      </c>
    </row>
    <row r="123" ht="16.5" spans="1:7">
      <c r="A123" s="256"/>
      <c r="B123" s="256"/>
      <c r="C123" s="256" t="s">
        <v>754</v>
      </c>
      <c r="D123" s="254"/>
      <c r="E123" s="260">
        <f>SUM(E118:E122)</f>
        <v>34159.46</v>
      </c>
      <c r="F123" s="256"/>
      <c r="G123" s="261"/>
    </row>
    <row r="124" ht="54" customHeight="1" spans="1:7">
      <c r="A124" s="262">
        <v>91</v>
      </c>
      <c r="B124" s="262" t="s">
        <v>755</v>
      </c>
      <c r="C124" s="262" t="s">
        <v>756</v>
      </c>
      <c r="D124" s="263" t="s">
        <v>757</v>
      </c>
      <c r="E124" s="264">
        <v>20</v>
      </c>
      <c r="F124" s="262" t="s">
        <v>549</v>
      </c>
      <c r="G124" s="266" t="e">
        <f>(VLOOKUP(B124,[1]Sheet2!$A$1:$B$33,2,0))/10000</f>
        <v>#N/A</v>
      </c>
    </row>
    <row r="125" ht="49.5" spans="1:7">
      <c r="A125" s="262">
        <v>92</v>
      </c>
      <c r="B125" s="262" t="s">
        <v>758</v>
      </c>
      <c r="C125" s="262" t="s">
        <v>756</v>
      </c>
      <c r="D125" s="263" t="s">
        <v>757</v>
      </c>
      <c r="E125" s="264">
        <v>100</v>
      </c>
      <c r="F125" s="262" t="s">
        <v>549</v>
      </c>
      <c r="G125" s="266" t="e">
        <f>(VLOOKUP(B125,[1]Sheet2!$A$1:$B$33,2,0))/10000</f>
        <v>#N/A</v>
      </c>
    </row>
    <row r="126" ht="63" customHeight="1" spans="1:7">
      <c r="A126" s="262">
        <v>93</v>
      </c>
      <c r="B126" s="262" t="s">
        <v>759</v>
      </c>
      <c r="C126" s="262" t="s">
        <v>756</v>
      </c>
      <c r="D126" s="263" t="s">
        <v>760</v>
      </c>
      <c r="E126" s="264">
        <v>120</v>
      </c>
      <c r="F126" s="262" t="s">
        <v>549</v>
      </c>
      <c r="G126" s="266" t="e">
        <f>(VLOOKUP(B126,[1]Sheet2!$A$1:$B$33,2,0))/10000</f>
        <v>#N/A</v>
      </c>
    </row>
    <row r="127" ht="49.5" spans="1:7">
      <c r="A127" s="262">
        <v>94</v>
      </c>
      <c r="B127" s="262" t="s">
        <v>761</v>
      </c>
      <c r="C127" s="262" t="s">
        <v>756</v>
      </c>
      <c r="D127" s="263" t="s">
        <v>762</v>
      </c>
      <c r="E127" s="264">
        <v>2000</v>
      </c>
      <c r="F127" s="262" t="s">
        <v>549</v>
      </c>
      <c r="G127" s="261"/>
    </row>
    <row r="128" ht="51" customHeight="1" spans="1:7">
      <c r="A128" s="256"/>
      <c r="B128" s="256"/>
      <c r="C128" s="256" t="s">
        <v>763</v>
      </c>
      <c r="D128" s="254"/>
      <c r="E128" s="260">
        <f>SUM(E124:E127)</f>
        <v>2240</v>
      </c>
      <c r="F128" s="256"/>
      <c r="G128" s="266" t="e">
        <f>(VLOOKUP(B128,[1]Sheet2!$A$1:$B$33,2,0))/10000</f>
        <v>#N/A</v>
      </c>
    </row>
    <row r="129" ht="51" customHeight="1" spans="1:7">
      <c r="A129" s="262">
        <v>95</v>
      </c>
      <c r="B129" s="262" t="s">
        <v>764</v>
      </c>
      <c r="C129" s="262" t="s">
        <v>765</v>
      </c>
      <c r="D129" s="263" t="s">
        <v>766</v>
      </c>
      <c r="E129" s="264">
        <v>1500</v>
      </c>
      <c r="F129" s="262" t="s">
        <v>544</v>
      </c>
      <c r="G129" s="266" t="e">
        <f>(VLOOKUP(B129,[1]Sheet2!$A$1:$B$33,2,0))/10000</f>
        <v>#N/A</v>
      </c>
    </row>
    <row r="130" ht="16.5" spans="1:7">
      <c r="A130" s="256"/>
      <c r="B130" s="256"/>
      <c r="C130" s="256" t="s">
        <v>767</v>
      </c>
      <c r="D130" s="254"/>
      <c r="E130" s="260">
        <f t="shared" ref="E130:E134" si="0">SUM(E129)</f>
        <v>1500</v>
      </c>
      <c r="F130" s="256"/>
      <c r="G130" s="261"/>
    </row>
    <row r="131" ht="51" customHeight="1" spans="1:7">
      <c r="A131" s="262">
        <v>96</v>
      </c>
      <c r="B131" s="262" t="s">
        <v>768</v>
      </c>
      <c r="C131" s="262" t="s">
        <v>769</v>
      </c>
      <c r="D131" s="263" t="s">
        <v>770</v>
      </c>
      <c r="E131" s="264">
        <v>11372.4</v>
      </c>
      <c r="F131" s="262" t="s">
        <v>544</v>
      </c>
      <c r="G131" s="266" t="e">
        <f>(VLOOKUP(B131,[1]Sheet2!$A$1:$B$33,2,0))/10000</f>
        <v>#N/A</v>
      </c>
    </row>
    <row r="132" ht="51" customHeight="1" spans="1:7">
      <c r="A132" s="256"/>
      <c r="B132" s="256"/>
      <c r="C132" s="256" t="s">
        <v>771</v>
      </c>
      <c r="D132" s="254"/>
      <c r="E132" s="260">
        <f t="shared" si="0"/>
        <v>11372.4</v>
      </c>
      <c r="F132" s="256"/>
      <c r="G132" s="266" t="e">
        <f>(VLOOKUP(B132,[1]Sheet2!$A$1:$B$33,2,0))/10000</f>
        <v>#N/A</v>
      </c>
    </row>
    <row r="133" ht="51" customHeight="1" spans="1:7">
      <c r="A133" s="262">
        <v>97</v>
      </c>
      <c r="B133" s="262" t="s">
        <v>772</v>
      </c>
      <c r="C133" s="262" t="s">
        <v>511</v>
      </c>
      <c r="D133" s="263" t="s">
        <v>773</v>
      </c>
      <c r="E133" s="264">
        <v>223000</v>
      </c>
      <c r="F133" s="262" t="s">
        <v>544</v>
      </c>
      <c r="G133" s="266" t="e">
        <f>(VLOOKUP(B133,[1]Sheet2!$A$1:$B$33,2,0))/10000</f>
        <v>#N/A</v>
      </c>
    </row>
    <row r="134" ht="16.5" spans="1:7">
      <c r="A134" s="256"/>
      <c r="B134" s="256"/>
      <c r="C134" s="256" t="s">
        <v>774</v>
      </c>
      <c r="D134" s="254"/>
      <c r="E134" s="260">
        <f t="shared" si="0"/>
        <v>223000</v>
      </c>
      <c r="F134" s="256"/>
      <c r="G134" s="261"/>
    </row>
    <row r="135" ht="44.25" customHeight="1" spans="1:7">
      <c r="A135" s="247"/>
      <c r="B135" s="270"/>
      <c r="C135" s="271" t="s">
        <v>763</v>
      </c>
      <c r="D135" s="270"/>
      <c r="E135" s="272">
        <v>225</v>
      </c>
      <c r="F135" s="270"/>
      <c r="G135" s="261"/>
    </row>
    <row r="136" ht="33" spans="1:7">
      <c r="A136" s="247">
        <v>102</v>
      </c>
      <c r="B136" s="270" t="s">
        <v>775</v>
      </c>
      <c r="C136" s="270" t="s">
        <v>776</v>
      </c>
      <c r="D136" s="270" t="s">
        <v>777</v>
      </c>
      <c r="E136" s="273">
        <v>2023.75</v>
      </c>
      <c r="F136" s="270" t="s">
        <v>544</v>
      </c>
      <c r="G136" s="261"/>
    </row>
    <row r="137" ht="37.5" customHeight="1" spans="1:7">
      <c r="A137" s="247"/>
      <c r="B137" s="270"/>
      <c r="C137" s="271" t="s">
        <v>778</v>
      </c>
      <c r="D137" s="270"/>
      <c r="E137" s="272">
        <v>2023.75</v>
      </c>
      <c r="F137" s="270"/>
      <c r="G137" s="261"/>
    </row>
    <row r="138" ht="33" spans="1:7">
      <c r="A138" s="247">
        <v>103</v>
      </c>
      <c r="B138" s="270" t="s">
        <v>779</v>
      </c>
      <c r="C138" s="270" t="s">
        <v>765</v>
      </c>
      <c r="D138" s="270" t="s">
        <v>780</v>
      </c>
      <c r="E138" s="273">
        <v>1350</v>
      </c>
      <c r="F138" s="270" t="s">
        <v>549</v>
      </c>
      <c r="G138" s="261"/>
    </row>
    <row r="139" ht="16.5" spans="1:7">
      <c r="A139" s="247"/>
      <c r="B139" s="270"/>
      <c r="C139" s="271" t="s">
        <v>767</v>
      </c>
      <c r="D139" s="270"/>
      <c r="E139" s="272">
        <v>1350</v>
      </c>
      <c r="F139" s="270"/>
      <c r="G139" s="261"/>
    </row>
    <row r="140" ht="33" spans="1:7">
      <c r="A140" s="247">
        <v>104</v>
      </c>
      <c r="B140" s="270" t="s">
        <v>781</v>
      </c>
      <c r="C140" s="270" t="s">
        <v>782</v>
      </c>
      <c r="D140" s="270" t="s">
        <v>783</v>
      </c>
      <c r="E140" s="273">
        <v>9617.4</v>
      </c>
      <c r="F140" s="270" t="s">
        <v>549</v>
      </c>
      <c r="G140" s="261"/>
    </row>
    <row r="141" ht="16.5" spans="1:7">
      <c r="A141" s="247"/>
      <c r="B141" s="270"/>
      <c r="C141" s="271" t="s">
        <v>784</v>
      </c>
      <c r="D141" s="270"/>
      <c r="E141" s="272">
        <v>9617.4</v>
      </c>
      <c r="F141" s="270"/>
      <c r="G141" s="261"/>
    </row>
    <row r="142" ht="33" spans="1:7">
      <c r="A142" s="247">
        <v>105</v>
      </c>
      <c r="B142" s="270" t="s">
        <v>785</v>
      </c>
      <c r="C142" s="270" t="s">
        <v>511</v>
      </c>
      <c r="D142" s="270" t="s">
        <v>786</v>
      </c>
      <c r="E142" s="273">
        <v>248000</v>
      </c>
      <c r="F142" s="270" t="s">
        <v>549</v>
      </c>
      <c r="G142" s="261"/>
    </row>
    <row r="143" ht="16.5" spans="1:7">
      <c r="A143" s="247"/>
      <c r="B143" s="270"/>
      <c r="C143" s="271" t="s">
        <v>774</v>
      </c>
      <c r="D143" s="270"/>
      <c r="E143" s="272">
        <v>248000</v>
      </c>
      <c r="F143" s="270"/>
      <c r="G143" s="261"/>
    </row>
  </sheetData>
  <autoFilter xmlns:etc="http://www.wps.cn/officeDocument/2017/etCustomData" ref="A22:G143" etc:filterBottomFollowUsedRange="0">
    <extLst/>
  </autoFilter>
  <mergeCells count="20">
    <mergeCell ref="A2:F2"/>
    <mergeCell ref="A4:F4"/>
    <mergeCell ref="B5:D5"/>
    <mergeCell ref="B6:D6"/>
    <mergeCell ref="B7:D7"/>
    <mergeCell ref="B8:D8"/>
    <mergeCell ref="B9:D9"/>
    <mergeCell ref="A10:F10"/>
    <mergeCell ref="B11:D11"/>
    <mergeCell ref="B12:D12"/>
    <mergeCell ref="B13:D13"/>
    <mergeCell ref="B14:D14"/>
    <mergeCell ref="B15:D15"/>
    <mergeCell ref="B16:D16"/>
    <mergeCell ref="B17:D17"/>
    <mergeCell ref="B18:D18"/>
    <mergeCell ref="B19:D19"/>
    <mergeCell ref="B20:D20"/>
    <mergeCell ref="A21:F21"/>
    <mergeCell ref="B23:D23"/>
  </mergeCells>
  <printOptions horizontalCentered="1"/>
  <pageMargins left="0.314583333333333" right="0.314583333333333" top="0.590277777777778" bottom="0.432638888888889" header="0.511805555555556" footer="0.393055555555556"/>
  <pageSetup paperSize="9" scale="85" fitToHeight="0" orientation="portrait"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workbookViewId="0">
      <selection activeCell="C12" sqref="C12"/>
    </sheetView>
  </sheetViews>
  <sheetFormatPr defaultColWidth="9" defaultRowHeight="15.75" outlineLevelCol="6"/>
  <cols>
    <col min="1" max="1" width="31.125" style="196" customWidth="1"/>
    <col min="2" max="2" width="19.2083333333333" style="196" customWidth="1"/>
    <col min="3" max="3" width="17.1833333333333" style="196" customWidth="1"/>
    <col min="4" max="4" width="17.05" style="196" customWidth="1"/>
    <col min="5" max="5" width="16.0333333333333" style="196" customWidth="1"/>
    <col min="6" max="6" width="14.525" style="196" customWidth="1"/>
    <col min="7" max="7" width="22.7166666666667" style="196" customWidth="1"/>
    <col min="8" max="254" width="9" style="196"/>
    <col min="255" max="255" width="30" style="196" customWidth="1"/>
    <col min="256" max="256" width="11.3666666666667" style="196" customWidth="1"/>
    <col min="257" max="258" width="11.2666666666667" style="196" customWidth="1"/>
    <col min="259" max="259" width="10.9083333333333" style="196" customWidth="1"/>
    <col min="260" max="260" width="10.3666666666667" style="196" customWidth="1"/>
    <col min="261" max="261" width="9.63333333333333" style="196" customWidth="1"/>
    <col min="262" max="510" width="9" style="196"/>
    <col min="511" max="511" width="30" style="196" customWidth="1"/>
    <col min="512" max="512" width="11.3666666666667" style="196" customWidth="1"/>
    <col min="513" max="514" width="11.2666666666667" style="196" customWidth="1"/>
    <col min="515" max="515" width="10.9083333333333" style="196" customWidth="1"/>
    <col min="516" max="516" width="10.3666666666667" style="196" customWidth="1"/>
    <col min="517" max="517" width="9.63333333333333" style="196" customWidth="1"/>
    <col min="518" max="766" width="9" style="196"/>
    <col min="767" max="767" width="30" style="196" customWidth="1"/>
    <col min="768" max="768" width="11.3666666666667" style="196" customWidth="1"/>
    <col min="769" max="770" width="11.2666666666667" style="196" customWidth="1"/>
    <col min="771" max="771" width="10.9083333333333" style="196" customWidth="1"/>
    <col min="772" max="772" width="10.3666666666667" style="196" customWidth="1"/>
    <col min="773" max="773" width="9.63333333333333" style="196" customWidth="1"/>
    <col min="774" max="1022" width="9" style="196"/>
    <col min="1023" max="1023" width="30" style="196" customWidth="1"/>
    <col min="1024" max="1024" width="11.3666666666667" style="196" customWidth="1"/>
    <col min="1025" max="1026" width="11.2666666666667" style="196" customWidth="1"/>
    <col min="1027" max="1027" width="10.9083333333333" style="196" customWidth="1"/>
    <col min="1028" max="1028" width="10.3666666666667" style="196" customWidth="1"/>
    <col min="1029" max="1029" width="9.63333333333333" style="196" customWidth="1"/>
    <col min="1030" max="1278" width="9" style="196"/>
    <col min="1279" max="1279" width="30" style="196" customWidth="1"/>
    <col min="1280" max="1280" width="11.3666666666667" style="196" customWidth="1"/>
    <col min="1281" max="1282" width="11.2666666666667" style="196" customWidth="1"/>
    <col min="1283" max="1283" width="10.9083333333333" style="196" customWidth="1"/>
    <col min="1284" max="1284" width="10.3666666666667" style="196" customWidth="1"/>
    <col min="1285" max="1285" width="9.63333333333333" style="196" customWidth="1"/>
    <col min="1286" max="1534" width="9" style="196"/>
    <col min="1535" max="1535" width="30" style="196" customWidth="1"/>
    <col min="1536" max="1536" width="11.3666666666667" style="196" customWidth="1"/>
    <col min="1537" max="1538" width="11.2666666666667" style="196" customWidth="1"/>
    <col min="1539" max="1539" width="10.9083333333333" style="196" customWidth="1"/>
    <col min="1540" max="1540" width="10.3666666666667" style="196" customWidth="1"/>
    <col min="1541" max="1541" width="9.63333333333333" style="196" customWidth="1"/>
    <col min="1542" max="1790" width="9" style="196"/>
    <col min="1791" max="1791" width="30" style="196" customWidth="1"/>
    <col min="1792" max="1792" width="11.3666666666667" style="196" customWidth="1"/>
    <col min="1793" max="1794" width="11.2666666666667" style="196" customWidth="1"/>
    <col min="1795" max="1795" width="10.9083333333333" style="196" customWidth="1"/>
    <col min="1796" max="1796" width="10.3666666666667" style="196" customWidth="1"/>
    <col min="1797" max="1797" width="9.63333333333333" style="196" customWidth="1"/>
    <col min="1798" max="2046" width="9" style="196"/>
    <col min="2047" max="2047" width="30" style="196" customWidth="1"/>
    <col min="2048" max="2048" width="11.3666666666667" style="196" customWidth="1"/>
    <col min="2049" max="2050" width="11.2666666666667" style="196" customWidth="1"/>
    <col min="2051" max="2051" width="10.9083333333333" style="196" customWidth="1"/>
    <col min="2052" max="2052" width="10.3666666666667" style="196" customWidth="1"/>
    <col min="2053" max="2053" width="9.63333333333333" style="196" customWidth="1"/>
    <col min="2054" max="2302" width="9" style="196"/>
    <col min="2303" max="2303" width="30" style="196" customWidth="1"/>
    <col min="2304" max="2304" width="11.3666666666667" style="196" customWidth="1"/>
    <col min="2305" max="2306" width="11.2666666666667" style="196" customWidth="1"/>
    <col min="2307" max="2307" width="10.9083333333333" style="196" customWidth="1"/>
    <col min="2308" max="2308" width="10.3666666666667" style="196" customWidth="1"/>
    <col min="2309" max="2309" width="9.63333333333333" style="196" customWidth="1"/>
    <col min="2310" max="2558" width="9" style="196"/>
    <col min="2559" max="2559" width="30" style="196" customWidth="1"/>
    <col min="2560" max="2560" width="11.3666666666667" style="196" customWidth="1"/>
    <col min="2561" max="2562" width="11.2666666666667" style="196" customWidth="1"/>
    <col min="2563" max="2563" width="10.9083333333333" style="196" customWidth="1"/>
    <col min="2564" max="2564" width="10.3666666666667" style="196" customWidth="1"/>
    <col min="2565" max="2565" width="9.63333333333333" style="196" customWidth="1"/>
    <col min="2566" max="2814" width="9" style="196"/>
    <col min="2815" max="2815" width="30" style="196" customWidth="1"/>
    <col min="2816" max="2816" width="11.3666666666667" style="196" customWidth="1"/>
    <col min="2817" max="2818" width="11.2666666666667" style="196" customWidth="1"/>
    <col min="2819" max="2819" width="10.9083333333333" style="196" customWidth="1"/>
    <col min="2820" max="2820" width="10.3666666666667" style="196" customWidth="1"/>
    <col min="2821" max="2821" width="9.63333333333333" style="196" customWidth="1"/>
    <col min="2822" max="3070" width="9" style="196"/>
    <col min="3071" max="3071" width="30" style="196" customWidth="1"/>
    <col min="3072" max="3072" width="11.3666666666667" style="196" customWidth="1"/>
    <col min="3073" max="3074" width="11.2666666666667" style="196" customWidth="1"/>
    <col min="3075" max="3075" width="10.9083333333333" style="196" customWidth="1"/>
    <col min="3076" max="3076" width="10.3666666666667" style="196" customWidth="1"/>
    <col min="3077" max="3077" width="9.63333333333333" style="196" customWidth="1"/>
    <col min="3078" max="3326" width="9" style="196"/>
    <col min="3327" max="3327" width="30" style="196" customWidth="1"/>
    <col min="3328" max="3328" width="11.3666666666667" style="196" customWidth="1"/>
    <col min="3329" max="3330" width="11.2666666666667" style="196" customWidth="1"/>
    <col min="3331" max="3331" width="10.9083333333333" style="196" customWidth="1"/>
    <col min="3332" max="3332" width="10.3666666666667" style="196" customWidth="1"/>
    <col min="3333" max="3333" width="9.63333333333333" style="196" customWidth="1"/>
    <col min="3334" max="3582" width="9" style="196"/>
    <col min="3583" max="3583" width="30" style="196" customWidth="1"/>
    <col min="3584" max="3584" width="11.3666666666667" style="196" customWidth="1"/>
    <col min="3585" max="3586" width="11.2666666666667" style="196" customWidth="1"/>
    <col min="3587" max="3587" width="10.9083333333333" style="196" customWidth="1"/>
    <col min="3588" max="3588" width="10.3666666666667" style="196" customWidth="1"/>
    <col min="3589" max="3589" width="9.63333333333333" style="196" customWidth="1"/>
    <col min="3590" max="3838" width="9" style="196"/>
    <col min="3839" max="3839" width="30" style="196" customWidth="1"/>
    <col min="3840" max="3840" width="11.3666666666667" style="196" customWidth="1"/>
    <col min="3841" max="3842" width="11.2666666666667" style="196" customWidth="1"/>
    <col min="3843" max="3843" width="10.9083333333333" style="196" customWidth="1"/>
    <col min="3844" max="3844" width="10.3666666666667" style="196" customWidth="1"/>
    <col min="3845" max="3845" width="9.63333333333333" style="196" customWidth="1"/>
    <col min="3846" max="4094" width="9" style="196"/>
    <col min="4095" max="4095" width="30" style="196" customWidth="1"/>
    <col min="4096" max="4096" width="11.3666666666667" style="196" customWidth="1"/>
    <col min="4097" max="4098" width="11.2666666666667" style="196" customWidth="1"/>
    <col min="4099" max="4099" width="10.9083333333333" style="196" customWidth="1"/>
    <col min="4100" max="4100" width="10.3666666666667" style="196" customWidth="1"/>
    <col min="4101" max="4101" width="9.63333333333333" style="196" customWidth="1"/>
    <col min="4102" max="4350" width="9" style="196"/>
    <col min="4351" max="4351" width="30" style="196" customWidth="1"/>
    <col min="4352" max="4352" width="11.3666666666667" style="196" customWidth="1"/>
    <col min="4353" max="4354" width="11.2666666666667" style="196" customWidth="1"/>
    <col min="4355" max="4355" width="10.9083333333333" style="196" customWidth="1"/>
    <col min="4356" max="4356" width="10.3666666666667" style="196" customWidth="1"/>
    <col min="4357" max="4357" width="9.63333333333333" style="196" customWidth="1"/>
    <col min="4358" max="4606" width="9" style="196"/>
    <col min="4607" max="4607" width="30" style="196" customWidth="1"/>
    <col min="4608" max="4608" width="11.3666666666667" style="196" customWidth="1"/>
    <col min="4609" max="4610" width="11.2666666666667" style="196" customWidth="1"/>
    <col min="4611" max="4611" width="10.9083333333333" style="196" customWidth="1"/>
    <col min="4612" max="4612" width="10.3666666666667" style="196" customWidth="1"/>
    <col min="4613" max="4613" width="9.63333333333333" style="196" customWidth="1"/>
    <col min="4614" max="4862" width="9" style="196"/>
    <col min="4863" max="4863" width="30" style="196" customWidth="1"/>
    <col min="4864" max="4864" width="11.3666666666667" style="196" customWidth="1"/>
    <col min="4865" max="4866" width="11.2666666666667" style="196" customWidth="1"/>
    <col min="4867" max="4867" width="10.9083333333333" style="196" customWidth="1"/>
    <col min="4868" max="4868" width="10.3666666666667" style="196" customWidth="1"/>
    <col min="4869" max="4869" width="9.63333333333333" style="196" customWidth="1"/>
    <col min="4870" max="5118" width="9" style="196"/>
    <col min="5119" max="5119" width="30" style="196" customWidth="1"/>
    <col min="5120" max="5120" width="11.3666666666667" style="196" customWidth="1"/>
    <col min="5121" max="5122" width="11.2666666666667" style="196" customWidth="1"/>
    <col min="5123" max="5123" width="10.9083333333333" style="196" customWidth="1"/>
    <col min="5124" max="5124" width="10.3666666666667" style="196" customWidth="1"/>
    <col min="5125" max="5125" width="9.63333333333333" style="196" customWidth="1"/>
    <col min="5126" max="5374" width="9" style="196"/>
    <col min="5375" max="5375" width="30" style="196" customWidth="1"/>
    <col min="5376" max="5376" width="11.3666666666667" style="196" customWidth="1"/>
    <col min="5377" max="5378" width="11.2666666666667" style="196" customWidth="1"/>
    <col min="5379" max="5379" width="10.9083333333333" style="196" customWidth="1"/>
    <col min="5380" max="5380" width="10.3666666666667" style="196" customWidth="1"/>
    <col min="5381" max="5381" width="9.63333333333333" style="196" customWidth="1"/>
    <col min="5382" max="5630" width="9" style="196"/>
    <col min="5631" max="5631" width="30" style="196" customWidth="1"/>
    <col min="5632" max="5632" width="11.3666666666667" style="196" customWidth="1"/>
    <col min="5633" max="5634" width="11.2666666666667" style="196" customWidth="1"/>
    <col min="5635" max="5635" width="10.9083333333333" style="196" customWidth="1"/>
    <col min="5636" max="5636" width="10.3666666666667" style="196" customWidth="1"/>
    <col min="5637" max="5637" width="9.63333333333333" style="196" customWidth="1"/>
    <col min="5638" max="5886" width="9" style="196"/>
    <col min="5887" max="5887" width="30" style="196" customWidth="1"/>
    <col min="5888" max="5888" width="11.3666666666667" style="196" customWidth="1"/>
    <col min="5889" max="5890" width="11.2666666666667" style="196" customWidth="1"/>
    <col min="5891" max="5891" width="10.9083333333333" style="196" customWidth="1"/>
    <col min="5892" max="5892" width="10.3666666666667" style="196" customWidth="1"/>
    <col min="5893" max="5893" width="9.63333333333333" style="196" customWidth="1"/>
    <col min="5894" max="6142" width="9" style="196"/>
    <col min="6143" max="6143" width="30" style="196" customWidth="1"/>
    <col min="6144" max="6144" width="11.3666666666667" style="196" customWidth="1"/>
    <col min="6145" max="6146" width="11.2666666666667" style="196" customWidth="1"/>
    <col min="6147" max="6147" width="10.9083333333333" style="196" customWidth="1"/>
    <col min="6148" max="6148" width="10.3666666666667" style="196" customWidth="1"/>
    <col min="6149" max="6149" width="9.63333333333333" style="196" customWidth="1"/>
    <col min="6150" max="6398" width="9" style="196"/>
    <col min="6399" max="6399" width="30" style="196" customWidth="1"/>
    <col min="6400" max="6400" width="11.3666666666667" style="196" customWidth="1"/>
    <col min="6401" max="6402" width="11.2666666666667" style="196" customWidth="1"/>
    <col min="6403" max="6403" width="10.9083333333333" style="196" customWidth="1"/>
    <col min="6404" max="6404" width="10.3666666666667" style="196" customWidth="1"/>
    <col min="6405" max="6405" width="9.63333333333333" style="196" customWidth="1"/>
    <col min="6406" max="6654" width="9" style="196"/>
    <col min="6655" max="6655" width="30" style="196" customWidth="1"/>
    <col min="6656" max="6656" width="11.3666666666667" style="196" customWidth="1"/>
    <col min="6657" max="6658" width="11.2666666666667" style="196" customWidth="1"/>
    <col min="6659" max="6659" width="10.9083333333333" style="196" customWidth="1"/>
    <col min="6660" max="6660" width="10.3666666666667" style="196" customWidth="1"/>
    <col min="6661" max="6661" width="9.63333333333333" style="196" customWidth="1"/>
    <col min="6662" max="6910" width="9" style="196"/>
    <col min="6911" max="6911" width="30" style="196" customWidth="1"/>
    <col min="6912" max="6912" width="11.3666666666667" style="196" customWidth="1"/>
    <col min="6913" max="6914" width="11.2666666666667" style="196" customWidth="1"/>
    <col min="6915" max="6915" width="10.9083333333333" style="196" customWidth="1"/>
    <col min="6916" max="6916" width="10.3666666666667" style="196" customWidth="1"/>
    <col min="6917" max="6917" width="9.63333333333333" style="196" customWidth="1"/>
    <col min="6918" max="7166" width="9" style="196"/>
    <col min="7167" max="7167" width="30" style="196" customWidth="1"/>
    <col min="7168" max="7168" width="11.3666666666667" style="196" customWidth="1"/>
    <col min="7169" max="7170" width="11.2666666666667" style="196" customWidth="1"/>
    <col min="7171" max="7171" width="10.9083333333333" style="196" customWidth="1"/>
    <col min="7172" max="7172" width="10.3666666666667" style="196" customWidth="1"/>
    <col min="7173" max="7173" width="9.63333333333333" style="196" customWidth="1"/>
    <col min="7174" max="7422" width="9" style="196"/>
    <col min="7423" max="7423" width="30" style="196" customWidth="1"/>
    <col min="7424" max="7424" width="11.3666666666667" style="196" customWidth="1"/>
    <col min="7425" max="7426" width="11.2666666666667" style="196" customWidth="1"/>
    <col min="7427" max="7427" width="10.9083333333333" style="196" customWidth="1"/>
    <col min="7428" max="7428" width="10.3666666666667" style="196" customWidth="1"/>
    <col min="7429" max="7429" width="9.63333333333333" style="196" customWidth="1"/>
    <col min="7430" max="7678" width="9" style="196"/>
    <col min="7679" max="7679" width="30" style="196" customWidth="1"/>
    <col min="7680" max="7680" width="11.3666666666667" style="196" customWidth="1"/>
    <col min="7681" max="7682" width="11.2666666666667" style="196" customWidth="1"/>
    <col min="7683" max="7683" width="10.9083333333333" style="196" customWidth="1"/>
    <col min="7684" max="7684" width="10.3666666666667" style="196" customWidth="1"/>
    <col min="7685" max="7685" width="9.63333333333333" style="196" customWidth="1"/>
    <col min="7686" max="7934" width="9" style="196"/>
    <col min="7935" max="7935" width="30" style="196" customWidth="1"/>
    <col min="7936" max="7936" width="11.3666666666667" style="196" customWidth="1"/>
    <col min="7937" max="7938" width="11.2666666666667" style="196" customWidth="1"/>
    <col min="7939" max="7939" width="10.9083333333333" style="196" customWidth="1"/>
    <col min="7940" max="7940" width="10.3666666666667" style="196" customWidth="1"/>
    <col min="7941" max="7941" width="9.63333333333333" style="196" customWidth="1"/>
    <col min="7942" max="8190" width="9" style="196"/>
    <col min="8191" max="8191" width="30" style="196" customWidth="1"/>
    <col min="8192" max="8192" width="11.3666666666667" style="196" customWidth="1"/>
    <col min="8193" max="8194" width="11.2666666666667" style="196" customWidth="1"/>
    <col min="8195" max="8195" width="10.9083333333333" style="196" customWidth="1"/>
    <col min="8196" max="8196" width="10.3666666666667" style="196" customWidth="1"/>
    <col min="8197" max="8197" width="9.63333333333333" style="196" customWidth="1"/>
    <col min="8198" max="8446" width="9" style="196"/>
    <col min="8447" max="8447" width="30" style="196" customWidth="1"/>
    <col min="8448" max="8448" width="11.3666666666667" style="196" customWidth="1"/>
    <col min="8449" max="8450" width="11.2666666666667" style="196" customWidth="1"/>
    <col min="8451" max="8451" width="10.9083333333333" style="196" customWidth="1"/>
    <col min="8452" max="8452" width="10.3666666666667" style="196" customWidth="1"/>
    <col min="8453" max="8453" width="9.63333333333333" style="196" customWidth="1"/>
    <col min="8454" max="8702" width="9" style="196"/>
    <col min="8703" max="8703" width="30" style="196" customWidth="1"/>
    <col min="8704" max="8704" width="11.3666666666667" style="196" customWidth="1"/>
    <col min="8705" max="8706" width="11.2666666666667" style="196" customWidth="1"/>
    <col min="8707" max="8707" width="10.9083333333333" style="196" customWidth="1"/>
    <col min="8708" max="8708" width="10.3666666666667" style="196" customWidth="1"/>
    <col min="8709" max="8709" width="9.63333333333333" style="196" customWidth="1"/>
    <col min="8710" max="8958" width="9" style="196"/>
    <col min="8959" max="8959" width="30" style="196" customWidth="1"/>
    <col min="8960" max="8960" width="11.3666666666667" style="196" customWidth="1"/>
    <col min="8961" max="8962" width="11.2666666666667" style="196" customWidth="1"/>
    <col min="8963" max="8963" width="10.9083333333333" style="196" customWidth="1"/>
    <col min="8964" max="8964" width="10.3666666666667" style="196" customWidth="1"/>
    <col min="8965" max="8965" width="9.63333333333333" style="196" customWidth="1"/>
    <col min="8966" max="9214" width="9" style="196"/>
    <col min="9215" max="9215" width="30" style="196" customWidth="1"/>
    <col min="9216" max="9216" width="11.3666666666667" style="196" customWidth="1"/>
    <col min="9217" max="9218" width="11.2666666666667" style="196" customWidth="1"/>
    <col min="9219" max="9219" width="10.9083333333333" style="196" customWidth="1"/>
    <col min="9220" max="9220" width="10.3666666666667" style="196" customWidth="1"/>
    <col min="9221" max="9221" width="9.63333333333333" style="196" customWidth="1"/>
    <col min="9222" max="9470" width="9" style="196"/>
    <col min="9471" max="9471" width="30" style="196" customWidth="1"/>
    <col min="9472" max="9472" width="11.3666666666667" style="196" customWidth="1"/>
    <col min="9473" max="9474" width="11.2666666666667" style="196" customWidth="1"/>
    <col min="9475" max="9475" width="10.9083333333333" style="196" customWidth="1"/>
    <col min="9476" max="9476" width="10.3666666666667" style="196" customWidth="1"/>
    <col min="9477" max="9477" width="9.63333333333333" style="196" customWidth="1"/>
    <col min="9478" max="9726" width="9" style="196"/>
    <col min="9727" max="9727" width="30" style="196" customWidth="1"/>
    <col min="9728" max="9728" width="11.3666666666667" style="196" customWidth="1"/>
    <col min="9729" max="9730" width="11.2666666666667" style="196" customWidth="1"/>
    <col min="9731" max="9731" width="10.9083333333333" style="196" customWidth="1"/>
    <col min="9732" max="9732" width="10.3666666666667" style="196" customWidth="1"/>
    <col min="9733" max="9733" width="9.63333333333333" style="196" customWidth="1"/>
    <col min="9734" max="9982" width="9" style="196"/>
    <col min="9983" max="9983" width="30" style="196" customWidth="1"/>
    <col min="9984" max="9984" width="11.3666666666667" style="196" customWidth="1"/>
    <col min="9985" max="9986" width="11.2666666666667" style="196" customWidth="1"/>
    <col min="9987" max="9987" width="10.9083333333333" style="196" customWidth="1"/>
    <col min="9988" max="9988" width="10.3666666666667" style="196" customWidth="1"/>
    <col min="9989" max="9989" width="9.63333333333333" style="196" customWidth="1"/>
    <col min="9990" max="10238" width="9" style="196"/>
    <col min="10239" max="10239" width="30" style="196" customWidth="1"/>
    <col min="10240" max="10240" width="11.3666666666667" style="196" customWidth="1"/>
    <col min="10241" max="10242" width="11.2666666666667" style="196" customWidth="1"/>
    <col min="10243" max="10243" width="10.9083333333333" style="196" customWidth="1"/>
    <col min="10244" max="10244" width="10.3666666666667" style="196" customWidth="1"/>
    <col min="10245" max="10245" width="9.63333333333333" style="196" customWidth="1"/>
    <col min="10246" max="10494" width="9" style="196"/>
    <col min="10495" max="10495" width="30" style="196" customWidth="1"/>
    <col min="10496" max="10496" width="11.3666666666667" style="196" customWidth="1"/>
    <col min="10497" max="10498" width="11.2666666666667" style="196" customWidth="1"/>
    <col min="10499" max="10499" width="10.9083333333333" style="196" customWidth="1"/>
    <col min="10500" max="10500" width="10.3666666666667" style="196" customWidth="1"/>
    <col min="10501" max="10501" width="9.63333333333333" style="196" customWidth="1"/>
    <col min="10502" max="10750" width="9" style="196"/>
    <col min="10751" max="10751" width="30" style="196" customWidth="1"/>
    <col min="10752" max="10752" width="11.3666666666667" style="196" customWidth="1"/>
    <col min="10753" max="10754" width="11.2666666666667" style="196" customWidth="1"/>
    <col min="10755" max="10755" width="10.9083333333333" style="196" customWidth="1"/>
    <col min="10756" max="10756" width="10.3666666666667" style="196" customWidth="1"/>
    <col min="10757" max="10757" width="9.63333333333333" style="196" customWidth="1"/>
    <col min="10758" max="11006" width="9" style="196"/>
    <col min="11007" max="11007" width="30" style="196" customWidth="1"/>
    <col min="11008" max="11008" width="11.3666666666667" style="196" customWidth="1"/>
    <col min="11009" max="11010" width="11.2666666666667" style="196" customWidth="1"/>
    <col min="11011" max="11011" width="10.9083333333333" style="196" customWidth="1"/>
    <col min="11012" max="11012" width="10.3666666666667" style="196" customWidth="1"/>
    <col min="11013" max="11013" width="9.63333333333333" style="196" customWidth="1"/>
    <col min="11014" max="11262" width="9" style="196"/>
    <col min="11263" max="11263" width="30" style="196" customWidth="1"/>
    <col min="11264" max="11264" width="11.3666666666667" style="196" customWidth="1"/>
    <col min="11265" max="11266" width="11.2666666666667" style="196" customWidth="1"/>
    <col min="11267" max="11267" width="10.9083333333333" style="196" customWidth="1"/>
    <col min="11268" max="11268" width="10.3666666666667" style="196" customWidth="1"/>
    <col min="11269" max="11269" width="9.63333333333333" style="196" customWidth="1"/>
    <col min="11270" max="11518" width="9" style="196"/>
    <col min="11519" max="11519" width="30" style="196" customWidth="1"/>
    <col min="11520" max="11520" width="11.3666666666667" style="196" customWidth="1"/>
    <col min="11521" max="11522" width="11.2666666666667" style="196" customWidth="1"/>
    <col min="11523" max="11523" width="10.9083333333333" style="196" customWidth="1"/>
    <col min="11524" max="11524" width="10.3666666666667" style="196" customWidth="1"/>
    <col min="11525" max="11525" width="9.63333333333333" style="196" customWidth="1"/>
    <col min="11526" max="11774" width="9" style="196"/>
    <col min="11775" max="11775" width="30" style="196" customWidth="1"/>
    <col min="11776" max="11776" width="11.3666666666667" style="196" customWidth="1"/>
    <col min="11777" max="11778" width="11.2666666666667" style="196" customWidth="1"/>
    <col min="11779" max="11779" width="10.9083333333333" style="196" customWidth="1"/>
    <col min="11780" max="11780" width="10.3666666666667" style="196" customWidth="1"/>
    <col min="11781" max="11781" width="9.63333333333333" style="196" customWidth="1"/>
    <col min="11782" max="12030" width="9" style="196"/>
    <col min="12031" max="12031" width="30" style="196" customWidth="1"/>
    <col min="12032" max="12032" width="11.3666666666667" style="196" customWidth="1"/>
    <col min="12033" max="12034" width="11.2666666666667" style="196" customWidth="1"/>
    <col min="12035" max="12035" width="10.9083333333333" style="196" customWidth="1"/>
    <col min="12036" max="12036" width="10.3666666666667" style="196" customWidth="1"/>
    <col min="12037" max="12037" width="9.63333333333333" style="196" customWidth="1"/>
    <col min="12038" max="12286" width="9" style="196"/>
    <col min="12287" max="12287" width="30" style="196" customWidth="1"/>
    <col min="12288" max="12288" width="11.3666666666667" style="196" customWidth="1"/>
    <col min="12289" max="12290" width="11.2666666666667" style="196" customWidth="1"/>
    <col min="12291" max="12291" width="10.9083333333333" style="196" customWidth="1"/>
    <col min="12292" max="12292" width="10.3666666666667" style="196" customWidth="1"/>
    <col min="12293" max="12293" width="9.63333333333333" style="196" customWidth="1"/>
    <col min="12294" max="12542" width="9" style="196"/>
    <col min="12543" max="12543" width="30" style="196" customWidth="1"/>
    <col min="12544" max="12544" width="11.3666666666667" style="196" customWidth="1"/>
    <col min="12545" max="12546" width="11.2666666666667" style="196" customWidth="1"/>
    <col min="12547" max="12547" width="10.9083333333333" style="196" customWidth="1"/>
    <col min="12548" max="12548" width="10.3666666666667" style="196" customWidth="1"/>
    <col min="12549" max="12549" width="9.63333333333333" style="196" customWidth="1"/>
    <col min="12550" max="12798" width="9" style="196"/>
    <col min="12799" max="12799" width="30" style="196" customWidth="1"/>
    <col min="12800" max="12800" width="11.3666666666667" style="196" customWidth="1"/>
    <col min="12801" max="12802" width="11.2666666666667" style="196" customWidth="1"/>
    <col min="12803" max="12803" width="10.9083333333333" style="196" customWidth="1"/>
    <col min="12804" max="12804" width="10.3666666666667" style="196" customWidth="1"/>
    <col min="12805" max="12805" width="9.63333333333333" style="196" customWidth="1"/>
    <col min="12806" max="13054" width="9" style="196"/>
    <col min="13055" max="13055" width="30" style="196" customWidth="1"/>
    <col min="13056" max="13056" width="11.3666666666667" style="196" customWidth="1"/>
    <col min="13057" max="13058" width="11.2666666666667" style="196" customWidth="1"/>
    <col min="13059" max="13059" width="10.9083333333333" style="196" customWidth="1"/>
    <col min="13060" max="13060" width="10.3666666666667" style="196" customWidth="1"/>
    <col min="13061" max="13061" width="9.63333333333333" style="196" customWidth="1"/>
    <col min="13062" max="13310" width="9" style="196"/>
    <col min="13311" max="13311" width="30" style="196" customWidth="1"/>
    <col min="13312" max="13312" width="11.3666666666667" style="196" customWidth="1"/>
    <col min="13313" max="13314" width="11.2666666666667" style="196" customWidth="1"/>
    <col min="13315" max="13315" width="10.9083333333333" style="196" customWidth="1"/>
    <col min="13316" max="13316" width="10.3666666666667" style="196" customWidth="1"/>
    <col min="13317" max="13317" width="9.63333333333333" style="196" customWidth="1"/>
    <col min="13318" max="13566" width="9" style="196"/>
    <col min="13567" max="13567" width="30" style="196" customWidth="1"/>
    <col min="13568" max="13568" width="11.3666666666667" style="196" customWidth="1"/>
    <col min="13569" max="13570" width="11.2666666666667" style="196" customWidth="1"/>
    <col min="13571" max="13571" width="10.9083333333333" style="196" customWidth="1"/>
    <col min="13572" max="13572" width="10.3666666666667" style="196" customWidth="1"/>
    <col min="13573" max="13573" width="9.63333333333333" style="196" customWidth="1"/>
    <col min="13574" max="13822" width="9" style="196"/>
    <col min="13823" max="13823" width="30" style="196" customWidth="1"/>
    <col min="13824" max="13824" width="11.3666666666667" style="196" customWidth="1"/>
    <col min="13825" max="13826" width="11.2666666666667" style="196" customWidth="1"/>
    <col min="13827" max="13827" width="10.9083333333333" style="196" customWidth="1"/>
    <col min="13828" max="13828" width="10.3666666666667" style="196" customWidth="1"/>
    <col min="13829" max="13829" width="9.63333333333333" style="196" customWidth="1"/>
    <col min="13830" max="14078" width="9" style="196"/>
    <col min="14079" max="14079" width="30" style="196" customWidth="1"/>
    <col min="14080" max="14080" width="11.3666666666667" style="196" customWidth="1"/>
    <col min="14081" max="14082" width="11.2666666666667" style="196" customWidth="1"/>
    <col min="14083" max="14083" width="10.9083333333333" style="196" customWidth="1"/>
    <col min="14084" max="14084" width="10.3666666666667" style="196" customWidth="1"/>
    <col min="14085" max="14085" width="9.63333333333333" style="196" customWidth="1"/>
    <col min="14086" max="14334" width="9" style="196"/>
    <col min="14335" max="14335" width="30" style="196" customWidth="1"/>
    <col min="14336" max="14336" width="11.3666666666667" style="196" customWidth="1"/>
    <col min="14337" max="14338" width="11.2666666666667" style="196" customWidth="1"/>
    <col min="14339" max="14339" width="10.9083333333333" style="196" customWidth="1"/>
    <col min="14340" max="14340" width="10.3666666666667" style="196" customWidth="1"/>
    <col min="14341" max="14341" width="9.63333333333333" style="196" customWidth="1"/>
    <col min="14342" max="14590" width="9" style="196"/>
    <col min="14591" max="14591" width="30" style="196" customWidth="1"/>
    <col min="14592" max="14592" width="11.3666666666667" style="196" customWidth="1"/>
    <col min="14593" max="14594" width="11.2666666666667" style="196" customWidth="1"/>
    <col min="14595" max="14595" width="10.9083333333333" style="196" customWidth="1"/>
    <col min="14596" max="14596" width="10.3666666666667" style="196" customWidth="1"/>
    <col min="14597" max="14597" width="9.63333333333333" style="196" customWidth="1"/>
    <col min="14598" max="14846" width="9" style="196"/>
    <col min="14847" max="14847" width="30" style="196" customWidth="1"/>
    <col min="14848" max="14848" width="11.3666666666667" style="196" customWidth="1"/>
    <col min="14849" max="14850" width="11.2666666666667" style="196" customWidth="1"/>
    <col min="14851" max="14851" width="10.9083333333333" style="196" customWidth="1"/>
    <col min="14852" max="14852" width="10.3666666666667" style="196" customWidth="1"/>
    <col min="14853" max="14853" width="9.63333333333333" style="196" customWidth="1"/>
    <col min="14854" max="15102" width="9" style="196"/>
    <col min="15103" max="15103" width="30" style="196" customWidth="1"/>
    <col min="15104" max="15104" width="11.3666666666667" style="196" customWidth="1"/>
    <col min="15105" max="15106" width="11.2666666666667" style="196" customWidth="1"/>
    <col min="15107" max="15107" width="10.9083333333333" style="196" customWidth="1"/>
    <col min="15108" max="15108" width="10.3666666666667" style="196" customWidth="1"/>
    <col min="15109" max="15109" width="9.63333333333333" style="196" customWidth="1"/>
    <col min="15110" max="15358" width="9" style="196"/>
    <col min="15359" max="15359" width="30" style="196" customWidth="1"/>
    <col min="15360" max="15360" width="11.3666666666667" style="196" customWidth="1"/>
    <col min="15361" max="15362" width="11.2666666666667" style="196" customWidth="1"/>
    <col min="15363" max="15363" width="10.9083333333333" style="196" customWidth="1"/>
    <col min="15364" max="15364" width="10.3666666666667" style="196" customWidth="1"/>
    <col min="15365" max="15365" width="9.63333333333333" style="196" customWidth="1"/>
    <col min="15366" max="15614" width="9" style="196"/>
    <col min="15615" max="15615" width="30" style="196" customWidth="1"/>
    <col min="15616" max="15616" width="11.3666666666667" style="196" customWidth="1"/>
    <col min="15617" max="15618" width="11.2666666666667" style="196" customWidth="1"/>
    <col min="15619" max="15619" width="10.9083333333333" style="196" customWidth="1"/>
    <col min="15620" max="15620" width="10.3666666666667" style="196" customWidth="1"/>
    <col min="15621" max="15621" width="9.63333333333333" style="196" customWidth="1"/>
    <col min="15622" max="15870" width="9" style="196"/>
    <col min="15871" max="15871" width="30" style="196" customWidth="1"/>
    <col min="15872" max="15872" width="11.3666666666667" style="196" customWidth="1"/>
    <col min="15873" max="15874" width="11.2666666666667" style="196" customWidth="1"/>
    <col min="15875" max="15875" width="10.9083333333333" style="196" customWidth="1"/>
    <col min="15876" max="15876" width="10.3666666666667" style="196" customWidth="1"/>
    <col min="15877" max="15877" width="9.63333333333333" style="196" customWidth="1"/>
    <col min="15878" max="16126" width="9" style="196"/>
    <col min="16127" max="16127" width="30" style="196" customWidth="1"/>
    <col min="16128" max="16128" width="11.3666666666667" style="196" customWidth="1"/>
    <col min="16129" max="16130" width="11.2666666666667" style="196" customWidth="1"/>
    <col min="16131" max="16131" width="10.9083333333333" style="196" customWidth="1"/>
    <col min="16132" max="16132" width="10.3666666666667" style="196" customWidth="1"/>
    <col min="16133" max="16133" width="9.63333333333333" style="196" customWidth="1"/>
    <col min="16134" max="16384" width="9" style="196"/>
  </cols>
  <sheetData>
    <row r="1" s="195" customFormat="1" ht="21.75" customHeight="1" spans="1:7">
      <c r="A1" s="197" t="s">
        <v>787</v>
      </c>
    </row>
    <row r="2" ht="26.25" customHeight="1" spans="1:7">
      <c r="A2" s="198" t="s">
        <v>788</v>
      </c>
      <c r="B2" s="198"/>
      <c r="C2" s="198"/>
      <c r="D2" s="198"/>
      <c r="E2" s="198"/>
      <c r="F2" s="198"/>
      <c r="G2" s="198"/>
    </row>
    <row r="3" ht="18.75" spans="1:7">
      <c r="A3" s="199"/>
      <c r="B3" s="199"/>
      <c r="C3" s="199"/>
      <c r="D3" s="199"/>
      <c r="E3" s="199"/>
      <c r="F3" s="199"/>
      <c r="G3" s="200" t="s">
        <v>2</v>
      </c>
    </row>
    <row r="4" s="195" customFormat="1" ht="42.75" customHeight="1" spans="1:7">
      <c r="A4" s="201" t="s">
        <v>789</v>
      </c>
      <c r="B4" s="92" t="s">
        <v>790</v>
      </c>
      <c r="C4" s="92" t="s">
        <v>5</v>
      </c>
      <c r="D4" s="92" t="s">
        <v>6</v>
      </c>
      <c r="E4" s="111" t="s">
        <v>7</v>
      </c>
      <c r="F4" s="201" t="s">
        <v>8</v>
      </c>
      <c r="G4" s="111" t="s">
        <v>791</v>
      </c>
    </row>
    <row r="5" s="195" customFormat="1" ht="40" customHeight="1" spans="1:7">
      <c r="A5" s="202" t="s">
        <v>792</v>
      </c>
      <c r="B5" s="179">
        <v>413102</v>
      </c>
      <c r="C5" s="179">
        <v>800000</v>
      </c>
      <c r="D5" s="179">
        <v>924351</v>
      </c>
      <c r="E5" s="203">
        <f>D5/C5</f>
        <v>1.15543875</v>
      </c>
      <c r="F5" s="179">
        <v>642521.01</v>
      </c>
      <c r="G5" s="203">
        <f t="shared" ref="G5:G9" si="0">(D5-F5)/F5</f>
        <v>0.438631555410149</v>
      </c>
    </row>
    <row r="6" ht="40" customHeight="1" spans="1:7">
      <c r="A6" s="202" t="s">
        <v>793</v>
      </c>
      <c r="B6" s="179"/>
      <c r="C6" s="179"/>
      <c r="D6" s="204"/>
      <c r="E6" s="203"/>
      <c r="F6" s="204">
        <v>5656</v>
      </c>
      <c r="G6" s="203"/>
    </row>
    <row r="7" ht="40" customHeight="1" spans="1:7">
      <c r="A7" s="202" t="s">
        <v>794</v>
      </c>
      <c r="B7" s="179"/>
      <c r="C7" s="179"/>
      <c r="D7" s="204"/>
      <c r="E7" s="203"/>
      <c r="F7" s="204">
        <v>30</v>
      </c>
      <c r="G7" s="203"/>
    </row>
    <row r="8" ht="40" customHeight="1" spans="1:7">
      <c r="A8" s="202" t="s">
        <v>795</v>
      </c>
      <c r="B8" s="205">
        <v>8461</v>
      </c>
      <c r="C8" s="205">
        <v>8461</v>
      </c>
      <c r="D8" s="179">
        <f>4101+5893</f>
        <v>9994</v>
      </c>
      <c r="E8" s="203">
        <f>D8/C8</f>
        <v>1.18118425718</v>
      </c>
      <c r="F8" s="179">
        <v>8957.33</v>
      </c>
      <c r="G8" s="203">
        <f t="shared" si="0"/>
        <v>0.115734264563212</v>
      </c>
    </row>
    <row r="9" ht="40" customHeight="1" spans="1:7">
      <c r="A9" s="206" t="s">
        <v>796</v>
      </c>
      <c r="B9" s="207"/>
      <c r="C9" s="207"/>
      <c r="D9" s="179">
        <v>581</v>
      </c>
      <c r="E9" s="203"/>
      <c r="F9" s="179">
        <v>1443</v>
      </c>
      <c r="G9" s="203">
        <f t="shared" si="0"/>
        <v>-0.597366597366597</v>
      </c>
    </row>
    <row r="10" ht="40" customHeight="1" spans="1:7">
      <c r="A10" s="202" t="s">
        <v>797</v>
      </c>
      <c r="B10" s="207"/>
      <c r="C10" s="207"/>
      <c r="D10" s="179"/>
      <c r="E10" s="203"/>
      <c r="F10" s="179">
        <v>1970.764</v>
      </c>
      <c r="G10" s="203"/>
    </row>
    <row r="11" ht="40" customHeight="1" spans="1:7">
      <c r="A11" s="208" t="s">
        <v>798</v>
      </c>
      <c r="B11" s="209">
        <f t="shared" ref="B11:F11" si="1">SUM(B5:B10)</f>
        <v>421563</v>
      </c>
      <c r="C11" s="209">
        <f t="shared" si="1"/>
        <v>808461</v>
      </c>
      <c r="D11" s="209">
        <f t="shared" si="1"/>
        <v>934926</v>
      </c>
      <c r="E11" s="210">
        <f t="shared" ref="E11:E13" si="2">D11/C11</f>
        <v>1.15642684062682</v>
      </c>
      <c r="F11" s="211">
        <f t="shared" si="1"/>
        <v>660578.104</v>
      </c>
      <c r="G11" s="210">
        <f t="shared" ref="G11:G13" si="3">(D11-F11)/F11</f>
        <v>0.4153148497335</v>
      </c>
    </row>
    <row r="12" ht="40" customHeight="1" spans="1:7">
      <c r="A12" s="212" t="s">
        <v>799</v>
      </c>
      <c r="B12" s="213">
        <v>180412</v>
      </c>
      <c r="C12" s="213">
        <v>180412</v>
      </c>
      <c r="D12" s="188">
        <v>180411</v>
      </c>
      <c r="E12" s="203">
        <f t="shared" si="2"/>
        <v>0.999994457131455</v>
      </c>
      <c r="F12" s="179">
        <v>3312</v>
      </c>
      <c r="G12" s="203">
        <f t="shared" si="3"/>
        <v>53.4719202898551</v>
      </c>
    </row>
    <row r="13" ht="40" customHeight="1" spans="1:7">
      <c r="A13" s="214" t="s">
        <v>800</v>
      </c>
      <c r="B13" s="215">
        <f t="shared" ref="B13:F13" si="4">B11+B12</f>
        <v>601975</v>
      </c>
      <c r="C13" s="215">
        <f t="shared" si="4"/>
        <v>988873</v>
      </c>
      <c r="D13" s="215">
        <f t="shared" si="4"/>
        <v>1115337</v>
      </c>
      <c r="E13" s="210">
        <f t="shared" si="2"/>
        <v>1.1278869986338</v>
      </c>
      <c r="F13" s="209">
        <f t="shared" si="4"/>
        <v>663890.104</v>
      </c>
      <c r="G13" s="210">
        <f t="shared" si="3"/>
        <v>0.680002448116022</v>
      </c>
    </row>
    <row r="14" hidden="1" spans="1:7">
      <c r="A14" s="216" t="s">
        <v>801</v>
      </c>
    </row>
    <row r="15" hidden="1" spans="1:7">
      <c r="A15" s="216"/>
    </row>
    <row r="16" hidden="1" spans="1:7">
      <c r="B16" s="217" t="e">
        <f>SUM(B5:B8)+#REF!+#REF!+#REF!+#REF!+#REF!+#REF!+#REF!-#REF!</f>
        <v>#REF!</v>
      </c>
      <c r="C16" s="217" t="e">
        <f>SUM(C5:C8)+#REF!+#REF!+#REF!+#REF!+#REF!+#REF!+#REF!-#REF!</f>
        <v>#REF!</v>
      </c>
      <c r="D16" s="217"/>
      <c r="E16" s="217"/>
      <c r="F16" s="217" t="e">
        <f>SUM(F5:F8)+#REF!+#REF!+#REF!+#REF!+#REF!+#REF!+#REF!-#REF!</f>
        <v>#REF!</v>
      </c>
    </row>
    <row r="17" hidden="1"/>
    <row r="18" hidden="1"/>
  </sheetData>
  <mergeCells count="1">
    <mergeCell ref="A2:G2"/>
  </mergeCells>
  <printOptions horizontalCentered="1"/>
  <pageMargins left="0.314583333333333" right="0.314583333333333" top="0.590277777777778" bottom="0.432638888888889" header="0.511805555555556" footer="0.393055555555556"/>
  <pageSetup paperSize="9" fitToHeight="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workbookViewId="0">
      <selection activeCell="C12" sqref="C12"/>
    </sheetView>
  </sheetViews>
  <sheetFormatPr defaultColWidth="9" defaultRowHeight="15.75" outlineLevelCol="6"/>
  <cols>
    <col min="1" max="1" width="29.45" style="86" customWidth="1"/>
    <col min="2" max="2" width="10.3666666666667" style="165" customWidth="1"/>
    <col min="3" max="4" width="12" style="165" customWidth="1"/>
    <col min="5" max="5" width="12" style="86" customWidth="1"/>
    <col min="6" max="6" width="10.3666666666667" style="86" customWidth="1"/>
    <col min="7" max="7" width="13" style="86" customWidth="1"/>
    <col min="8" max="256" width="9" style="86"/>
    <col min="257" max="257" width="29.45" style="86" customWidth="1"/>
    <col min="258" max="258" width="13" style="86" customWidth="1"/>
    <col min="259" max="260" width="12" style="86" customWidth="1"/>
    <col min="261" max="261" width="10.9083333333333" style="86" customWidth="1"/>
    <col min="262" max="262" width="10.3666666666667" style="86" customWidth="1"/>
    <col min="263" max="263" width="12.725" style="86" customWidth="1"/>
    <col min="264" max="512" width="9" style="86"/>
    <col min="513" max="513" width="29.45" style="86" customWidth="1"/>
    <col min="514" max="514" width="13" style="86" customWidth="1"/>
    <col min="515" max="516" width="12" style="86" customWidth="1"/>
    <col min="517" max="517" width="10.9083333333333" style="86" customWidth="1"/>
    <col min="518" max="518" width="10.3666666666667" style="86" customWidth="1"/>
    <col min="519" max="519" width="12.725" style="86" customWidth="1"/>
    <col min="520" max="768" width="9" style="86"/>
    <col min="769" max="769" width="29.45" style="86" customWidth="1"/>
    <col min="770" max="770" width="13" style="86" customWidth="1"/>
    <col min="771" max="772" width="12" style="86" customWidth="1"/>
    <col min="773" max="773" width="10.9083333333333" style="86" customWidth="1"/>
    <col min="774" max="774" width="10.3666666666667" style="86" customWidth="1"/>
    <col min="775" max="775" width="12.725" style="86" customWidth="1"/>
    <col min="776" max="1024" width="9" style="86"/>
    <col min="1025" max="1025" width="29.45" style="86" customWidth="1"/>
    <col min="1026" max="1026" width="13" style="86" customWidth="1"/>
    <col min="1027" max="1028" width="12" style="86" customWidth="1"/>
    <col min="1029" max="1029" width="10.9083333333333" style="86" customWidth="1"/>
    <col min="1030" max="1030" width="10.3666666666667" style="86" customWidth="1"/>
    <col min="1031" max="1031" width="12.725" style="86" customWidth="1"/>
    <col min="1032" max="1280" width="9" style="86"/>
    <col min="1281" max="1281" width="29.45" style="86" customWidth="1"/>
    <col min="1282" max="1282" width="13" style="86" customWidth="1"/>
    <col min="1283" max="1284" width="12" style="86" customWidth="1"/>
    <col min="1285" max="1285" width="10.9083333333333" style="86" customWidth="1"/>
    <col min="1286" max="1286" width="10.3666666666667" style="86" customWidth="1"/>
    <col min="1287" max="1287" width="12.725" style="86" customWidth="1"/>
    <col min="1288" max="1536" width="9" style="86"/>
    <col min="1537" max="1537" width="29.45" style="86" customWidth="1"/>
    <col min="1538" max="1538" width="13" style="86" customWidth="1"/>
    <col min="1539" max="1540" width="12" style="86" customWidth="1"/>
    <col min="1541" max="1541" width="10.9083333333333" style="86" customWidth="1"/>
    <col min="1542" max="1542" width="10.3666666666667" style="86" customWidth="1"/>
    <col min="1543" max="1543" width="12.725" style="86" customWidth="1"/>
    <col min="1544" max="1792" width="9" style="86"/>
    <col min="1793" max="1793" width="29.45" style="86" customWidth="1"/>
    <col min="1794" max="1794" width="13" style="86" customWidth="1"/>
    <col min="1795" max="1796" width="12" style="86" customWidth="1"/>
    <col min="1797" max="1797" width="10.9083333333333" style="86" customWidth="1"/>
    <col min="1798" max="1798" width="10.3666666666667" style="86" customWidth="1"/>
    <col min="1799" max="1799" width="12.725" style="86" customWidth="1"/>
    <col min="1800" max="2048" width="9" style="86"/>
    <col min="2049" max="2049" width="29.45" style="86" customWidth="1"/>
    <col min="2050" max="2050" width="13" style="86" customWidth="1"/>
    <col min="2051" max="2052" width="12" style="86" customWidth="1"/>
    <col min="2053" max="2053" width="10.9083333333333" style="86" customWidth="1"/>
    <col min="2054" max="2054" width="10.3666666666667" style="86" customWidth="1"/>
    <col min="2055" max="2055" width="12.725" style="86" customWidth="1"/>
    <col min="2056" max="2304" width="9" style="86"/>
    <col min="2305" max="2305" width="29.45" style="86" customWidth="1"/>
    <col min="2306" max="2306" width="13" style="86" customWidth="1"/>
    <col min="2307" max="2308" width="12" style="86" customWidth="1"/>
    <col min="2309" max="2309" width="10.9083333333333" style="86" customWidth="1"/>
    <col min="2310" max="2310" width="10.3666666666667" style="86" customWidth="1"/>
    <col min="2311" max="2311" width="12.725" style="86" customWidth="1"/>
    <col min="2312" max="2560" width="9" style="86"/>
    <col min="2561" max="2561" width="29.45" style="86" customWidth="1"/>
    <col min="2562" max="2562" width="13" style="86" customWidth="1"/>
    <col min="2563" max="2564" width="12" style="86" customWidth="1"/>
    <col min="2565" max="2565" width="10.9083333333333" style="86" customWidth="1"/>
    <col min="2566" max="2566" width="10.3666666666667" style="86" customWidth="1"/>
    <col min="2567" max="2567" width="12.725" style="86" customWidth="1"/>
    <col min="2568" max="2816" width="9" style="86"/>
    <col min="2817" max="2817" width="29.45" style="86" customWidth="1"/>
    <col min="2818" max="2818" width="13" style="86" customWidth="1"/>
    <col min="2819" max="2820" width="12" style="86" customWidth="1"/>
    <col min="2821" max="2821" width="10.9083333333333" style="86" customWidth="1"/>
    <col min="2822" max="2822" width="10.3666666666667" style="86" customWidth="1"/>
    <col min="2823" max="2823" width="12.725" style="86" customWidth="1"/>
    <col min="2824" max="3072" width="9" style="86"/>
    <col min="3073" max="3073" width="29.45" style="86" customWidth="1"/>
    <col min="3074" max="3074" width="13" style="86" customWidth="1"/>
    <col min="3075" max="3076" width="12" style="86" customWidth="1"/>
    <col min="3077" max="3077" width="10.9083333333333" style="86" customWidth="1"/>
    <col min="3078" max="3078" width="10.3666666666667" style="86" customWidth="1"/>
    <col min="3079" max="3079" width="12.725" style="86" customWidth="1"/>
    <col min="3080" max="3328" width="9" style="86"/>
    <col min="3329" max="3329" width="29.45" style="86" customWidth="1"/>
    <col min="3330" max="3330" width="13" style="86" customWidth="1"/>
    <col min="3331" max="3332" width="12" style="86" customWidth="1"/>
    <col min="3333" max="3333" width="10.9083333333333" style="86" customWidth="1"/>
    <col min="3334" max="3334" width="10.3666666666667" style="86" customWidth="1"/>
    <col min="3335" max="3335" width="12.725" style="86" customWidth="1"/>
    <col min="3336" max="3584" width="9" style="86"/>
    <col min="3585" max="3585" width="29.45" style="86" customWidth="1"/>
    <col min="3586" max="3586" width="13" style="86" customWidth="1"/>
    <col min="3587" max="3588" width="12" style="86" customWidth="1"/>
    <col min="3589" max="3589" width="10.9083333333333" style="86" customWidth="1"/>
    <col min="3590" max="3590" width="10.3666666666667" style="86" customWidth="1"/>
    <col min="3591" max="3591" width="12.725" style="86" customWidth="1"/>
    <col min="3592" max="3840" width="9" style="86"/>
    <col min="3841" max="3841" width="29.45" style="86" customWidth="1"/>
    <col min="3842" max="3842" width="13" style="86" customWidth="1"/>
    <col min="3843" max="3844" width="12" style="86" customWidth="1"/>
    <col min="3845" max="3845" width="10.9083333333333" style="86" customWidth="1"/>
    <col min="3846" max="3846" width="10.3666666666667" style="86" customWidth="1"/>
    <col min="3847" max="3847" width="12.725" style="86" customWidth="1"/>
    <col min="3848" max="4096" width="9" style="86"/>
    <col min="4097" max="4097" width="29.45" style="86" customWidth="1"/>
    <col min="4098" max="4098" width="13" style="86" customWidth="1"/>
    <col min="4099" max="4100" width="12" style="86" customWidth="1"/>
    <col min="4101" max="4101" width="10.9083333333333" style="86" customWidth="1"/>
    <col min="4102" max="4102" width="10.3666666666667" style="86" customWidth="1"/>
    <col min="4103" max="4103" width="12.725" style="86" customWidth="1"/>
    <col min="4104" max="4352" width="9" style="86"/>
    <col min="4353" max="4353" width="29.45" style="86" customWidth="1"/>
    <col min="4354" max="4354" width="13" style="86" customWidth="1"/>
    <col min="4355" max="4356" width="12" style="86" customWidth="1"/>
    <col min="4357" max="4357" width="10.9083333333333" style="86" customWidth="1"/>
    <col min="4358" max="4358" width="10.3666666666667" style="86" customWidth="1"/>
    <col min="4359" max="4359" width="12.725" style="86" customWidth="1"/>
    <col min="4360" max="4608" width="9" style="86"/>
    <col min="4609" max="4609" width="29.45" style="86" customWidth="1"/>
    <col min="4610" max="4610" width="13" style="86" customWidth="1"/>
    <col min="4611" max="4612" width="12" style="86" customWidth="1"/>
    <col min="4613" max="4613" width="10.9083333333333" style="86" customWidth="1"/>
    <col min="4614" max="4614" width="10.3666666666667" style="86" customWidth="1"/>
    <col min="4615" max="4615" width="12.725" style="86" customWidth="1"/>
    <col min="4616" max="4864" width="9" style="86"/>
    <col min="4865" max="4865" width="29.45" style="86" customWidth="1"/>
    <col min="4866" max="4866" width="13" style="86" customWidth="1"/>
    <col min="4867" max="4868" width="12" style="86" customWidth="1"/>
    <col min="4869" max="4869" width="10.9083333333333" style="86" customWidth="1"/>
    <col min="4870" max="4870" width="10.3666666666667" style="86" customWidth="1"/>
    <col min="4871" max="4871" width="12.725" style="86" customWidth="1"/>
    <col min="4872" max="5120" width="9" style="86"/>
    <col min="5121" max="5121" width="29.45" style="86" customWidth="1"/>
    <col min="5122" max="5122" width="13" style="86" customWidth="1"/>
    <col min="5123" max="5124" width="12" style="86" customWidth="1"/>
    <col min="5125" max="5125" width="10.9083333333333" style="86" customWidth="1"/>
    <col min="5126" max="5126" width="10.3666666666667" style="86" customWidth="1"/>
    <col min="5127" max="5127" width="12.725" style="86" customWidth="1"/>
    <col min="5128" max="5376" width="9" style="86"/>
    <col min="5377" max="5377" width="29.45" style="86" customWidth="1"/>
    <col min="5378" max="5378" width="13" style="86" customWidth="1"/>
    <col min="5379" max="5380" width="12" style="86" customWidth="1"/>
    <col min="5381" max="5381" width="10.9083333333333" style="86" customWidth="1"/>
    <col min="5382" max="5382" width="10.3666666666667" style="86" customWidth="1"/>
    <col min="5383" max="5383" width="12.725" style="86" customWidth="1"/>
    <col min="5384" max="5632" width="9" style="86"/>
    <col min="5633" max="5633" width="29.45" style="86" customWidth="1"/>
    <col min="5634" max="5634" width="13" style="86" customWidth="1"/>
    <col min="5635" max="5636" width="12" style="86" customWidth="1"/>
    <col min="5637" max="5637" width="10.9083333333333" style="86" customWidth="1"/>
    <col min="5638" max="5638" width="10.3666666666667" style="86" customWidth="1"/>
    <col min="5639" max="5639" width="12.725" style="86" customWidth="1"/>
    <col min="5640" max="5888" width="9" style="86"/>
    <col min="5889" max="5889" width="29.45" style="86" customWidth="1"/>
    <col min="5890" max="5890" width="13" style="86" customWidth="1"/>
    <col min="5891" max="5892" width="12" style="86" customWidth="1"/>
    <col min="5893" max="5893" width="10.9083333333333" style="86" customWidth="1"/>
    <col min="5894" max="5894" width="10.3666666666667" style="86" customWidth="1"/>
    <col min="5895" max="5895" width="12.725" style="86" customWidth="1"/>
    <col min="5896" max="6144" width="9" style="86"/>
    <col min="6145" max="6145" width="29.45" style="86" customWidth="1"/>
    <col min="6146" max="6146" width="13" style="86" customWidth="1"/>
    <col min="6147" max="6148" width="12" style="86" customWidth="1"/>
    <col min="6149" max="6149" width="10.9083333333333" style="86" customWidth="1"/>
    <col min="6150" max="6150" width="10.3666666666667" style="86" customWidth="1"/>
    <col min="6151" max="6151" width="12.725" style="86" customWidth="1"/>
    <col min="6152" max="6400" width="9" style="86"/>
    <col min="6401" max="6401" width="29.45" style="86" customWidth="1"/>
    <col min="6402" max="6402" width="13" style="86" customWidth="1"/>
    <col min="6403" max="6404" width="12" style="86" customWidth="1"/>
    <col min="6405" max="6405" width="10.9083333333333" style="86" customWidth="1"/>
    <col min="6406" max="6406" width="10.3666666666667" style="86" customWidth="1"/>
    <col min="6407" max="6407" width="12.725" style="86" customWidth="1"/>
    <col min="6408" max="6656" width="9" style="86"/>
    <col min="6657" max="6657" width="29.45" style="86" customWidth="1"/>
    <col min="6658" max="6658" width="13" style="86" customWidth="1"/>
    <col min="6659" max="6660" width="12" style="86" customWidth="1"/>
    <col min="6661" max="6661" width="10.9083333333333" style="86" customWidth="1"/>
    <col min="6662" max="6662" width="10.3666666666667" style="86" customWidth="1"/>
    <col min="6663" max="6663" width="12.725" style="86" customWidth="1"/>
    <col min="6664" max="6912" width="9" style="86"/>
    <col min="6913" max="6913" width="29.45" style="86" customWidth="1"/>
    <col min="6914" max="6914" width="13" style="86" customWidth="1"/>
    <col min="6915" max="6916" width="12" style="86" customWidth="1"/>
    <col min="6917" max="6917" width="10.9083333333333" style="86" customWidth="1"/>
    <col min="6918" max="6918" width="10.3666666666667" style="86" customWidth="1"/>
    <col min="6919" max="6919" width="12.725" style="86" customWidth="1"/>
    <col min="6920" max="7168" width="9" style="86"/>
    <col min="7169" max="7169" width="29.45" style="86" customWidth="1"/>
    <col min="7170" max="7170" width="13" style="86" customWidth="1"/>
    <col min="7171" max="7172" width="12" style="86" customWidth="1"/>
    <col min="7173" max="7173" width="10.9083333333333" style="86" customWidth="1"/>
    <col min="7174" max="7174" width="10.3666666666667" style="86" customWidth="1"/>
    <col min="7175" max="7175" width="12.725" style="86" customWidth="1"/>
    <col min="7176" max="7424" width="9" style="86"/>
    <col min="7425" max="7425" width="29.45" style="86" customWidth="1"/>
    <col min="7426" max="7426" width="13" style="86" customWidth="1"/>
    <col min="7427" max="7428" width="12" style="86" customWidth="1"/>
    <col min="7429" max="7429" width="10.9083333333333" style="86" customWidth="1"/>
    <col min="7430" max="7430" width="10.3666666666667" style="86" customWidth="1"/>
    <col min="7431" max="7431" width="12.725" style="86" customWidth="1"/>
    <col min="7432" max="7680" width="9" style="86"/>
    <col min="7681" max="7681" width="29.45" style="86" customWidth="1"/>
    <col min="7682" max="7682" width="13" style="86" customWidth="1"/>
    <col min="7683" max="7684" width="12" style="86" customWidth="1"/>
    <col min="7685" max="7685" width="10.9083333333333" style="86" customWidth="1"/>
    <col min="7686" max="7686" width="10.3666666666667" style="86" customWidth="1"/>
    <col min="7687" max="7687" width="12.725" style="86" customWidth="1"/>
    <col min="7688" max="7936" width="9" style="86"/>
    <col min="7937" max="7937" width="29.45" style="86" customWidth="1"/>
    <col min="7938" max="7938" width="13" style="86" customWidth="1"/>
    <col min="7939" max="7940" width="12" style="86" customWidth="1"/>
    <col min="7941" max="7941" width="10.9083333333333" style="86" customWidth="1"/>
    <col min="7942" max="7942" width="10.3666666666667" style="86" customWidth="1"/>
    <col min="7943" max="7943" width="12.725" style="86" customWidth="1"/>
    <col min="7944" max="8192" width="9" style="86"/>
    <col min="8193" max="8193" width="29.45" style="86" customWidth="1"/>
    <col min="8194" max="8194" width="13" style="86" customWidth="1"/>
    <col min="8195" max="8196" width="12" style="86" customWidth="1"/>
    <col min="8197" max="8197" width="10.9083333333333" style="86" customWidth="1"/>
    <col min="8198" max="8198" width="10.3666666666667" style="86" customWidth="1"/>
    <col min="8199" max="8199" width="12.725" style="86" customWidth="1"/>
    <col min="8200" max="8448" width="9" style="86"/>
    <col min="8449" max="8449" width="29.45" style="86" customWidth="1"/>
    <col min="8450" max="8450" width="13" style="86" customWidth="1"/>
    <col min="8451" max="8452" width="12" style="86" customWidth="1"/>
    <col min="8453" max="8453" width="10.9083333333333" style="86" customWidth="1"/>
    <col min="8454" max="8454" width="10.3666666666667" style="86" customWidth="1"/>
    <col min="8455" max="8455" width="12.725" style="86" customWidth="1"/>
    <col min="8456" max="8704" width="9" style="86"/>
    <col min="8705" max="8705" width="29.45" style="86" customWidth="1"/>
    <col min="8706" max="8706" width="13" style="86" customWidth="1"/>
    <col min="8707" max="8708" width="12" style="86" customWidth="1"/>
    <col min="8709" max="8709" width="10.9083333333333" style="86" customWidth="1"/>
    <col min="8710" max="8710" width="10.3666666666667" style="86" customWidth="1"/>
    <col min="8711" max="8711" width="12.725" style="86" customWidth="1"/>
    <col min="8712" max="8960" width="9" style="86"/>
    <col min="8961" max="8961" width="29.45" style="86" customWidth="1"/>
    <col min="8962" max="8962" width="13" style="86" customWidth="1"/>
    <col min="8963" max="8964" width="12" style="86" customWidth="1"/>
    <col min="8965" max="8965" width="10.9083333333333" style="86" customWidth="1"/>
    <col min="8966" max="8966" width="10.3666666666667" style="86" customWidth="1"/>
    <col min="8967" max="8967" width="12.725" style="86" customWidth="1"/>
    <col min="8968" max="9216" width="9" style="86"/>
    <col min="9217" max="9217" width="29.45" style="86" customWidth="1"/>
    <col min="9218" max="9218" width="13" style="86" customWidth="1"/>
    <col min="9219" max="9220" width="12" style="86" customWidth="1"/>
    <col min="9221" max="9221" width="10.9083333333333" style="86" customWidth="1"/>
    <col min="9222" max="9222" width="10.3666666666667" style="86" customWidth="1"/>
    <col min="9223" max="9223" width="12.725" style="86" customWidth="1"/>
    <col min="9224" max="9472" width="9" style="86"/>
    <col min="9473" max="9473" width="29.45" style="86" customWidth="1"/>
    <col min="9474" max="9474" width="13" style="86" customWidth="1"/>
    <col min="9475" max="9476" width="12" style="86" customWidth="1"/>
    <col min="9477" max="9477" width="10.9083333333333" style="86" customWidth="1"/>
    <col min="9478" max="9478" width="10.3666666666667" style="86" customWidth="1"/>
    <col min="9479" max="9479" width="12.725" style="86" customWidth="1"/>
    <col min="9480" max="9728" width="9" style="86"/>
    <col min="9729" max="9729" width="29.45" style="86" customWidth="1"/>
    <col min="9730" max="9730" width="13" style="86" customWidth="1"/>
    <col min="9731" max="9732" width="12" style="86" customWidth="1"/>
    <col min="9733" max="9733" width="10.9083333333333" style="86" customWidth="1"/>
    <col min="9734" max="9734" width="10.3666666666667" style="86" customWidth="1"/>
    <col min="9735" max="9735" width="12.725" style="86" customWidth="1"/>
    <col min="9736" max="9984" width="9" style="86"/>
    <col min="9985" max="9985" width="29.45" style="86" customWidth="1"/>
    <col min="9986" max="9986" width="13" style="86" customWidth="1"/>
    <col min="9987" max="9988" width="12" style="86" customWidth="1"/>
    <col min="9989" max="9989" width="10.9083333333333" style="86" customWidth="1"/>
    <col min="9990" max="9990" width="10.3666666666667" style="86" customWidth="1"/>
    <col min="9991" max="9991" width="12.725" style="86" customWidth="1"/>
    <col min="9992" max="10240" width="9" style="86"/>
    <col min="10241" max="10241" width="29.45" style="86" customWidth="1"/>
    <col min="10242" max="10242" width="13" style="86" customWidth="1"/>
    <col min="10243" max="10244" width="12" style="86" customWidth="1"/>
    <col min="10245" max="10245" width="10.9083333333333" style="86" customWidth="1"/>
    <col min="10246" max="10246" width="10.3666666666667" style="86" customWidth="1"/>
    <col min="10247" max="10247" width="12.725" style="86" customWidth="1"/>
    <col min="10248" max="10496" width="9" style="86"/>
    <col min="10497" max="10497" width="29.45" style="86" customWidth="1"/>
    <col min="10498" max="10498" width="13" style="86" customWidth="1"/>
    <col min="10499" max="10500" width="12" style="86" customWidth="1"/>
    <col min="10501" max="10501" width="10.9083333333333" style="86" customWidth="1"/>
    <col min="10502" max="10502" width="10.3666666666667" style="86" customWidth="1"/>
    <col min="10503" max="10503" width="12.725" style="86" customWidth="1"/>
    <col min="10504" max="10752" width="9" style="86"/>
    <col min="10753" max="10753" width="29.45" style="86" customWidth="1"/>
    <col min="10754" max="10754" width="13" style="86" customWidth="1"/>
    <col min="10755" max="10756" width="12" style="86" customWidth="1"/>
    <col min="10757" max="10757" width="10.9083333333333" style="86" customWidth="1"/>
    <col min="10758" max="10758" width="10.3666666666667" style="86" customWidth="1"/>
    <col min="10759" max="10759" width="12.725" style="86" customWidth="1"/>
    <col min="10760" max="11008" width="9" style="86"/>
    <col min="11009" max="11009" width="29.45" style="86" customWidth="1"/>
    <col min="11010" max="11010" width="13" style="86" customWidth="1"/>
    <col min="11011" max="11012" width="12" style="86" customWidth="1"/>
    <col min="11013" max="11013" width="10.9083333333333" style="86" customWidth="1"/>
    <col min="11014" max="11014" width="10.3666666666667" style="86" customWidth="1"/>
    <col min="11015" max="11015" width="12.725" style="86" customWidth="1"/>
    <col min="11016" max="11264" width="9" style="86"/>
    <col min="11265" max="11265" width="29.45" style="86" customWidth="1"/>
    <col min="11266" max="11266" width="13" style="86" customWidth="1"/>
    <col min="11267" max="11268" width="12" style="86" customWidth="1"/>
    <col min="11269" max="11269" width="10.9083333333333" style="86" customWidth="1"/>
    <col min="11270" max="11270" width="10.3666666666667" style="86" customWidth="1"/>
    <col min="11271" max="11271" width="12.725" style="86" customWidth="1"/>
    <col min="11272" max="11520" width="9" style="86"/>
    <col min="11521" max="11521" width="29.45" style="86" customWidth="1"/>
    <col min="11522" max="11522" width="13" style="86" customWidth="1"/>
    <col min="11523" max="11524" width="12" style="86" customWidth="1"/>
    <col min="11525" max="11525" width="10.9083333333333" style="86" customWidth="1"/>
    <col min="11526" max="11526" width="10.3666666666667" style="86" customWidth="1"/>
    <col min="11527" max="11527" width="12.725" style="86" customWidth="1"/>
    <col min="11528" max="11776" width="9" style="86"/>
    <col min="11777" max="11777" width="29.45" style="86" customWidth="1"/>
    <col min="11778" max="11778" width="13" style="86" customWidth="1"/>
    <col min="11779" max="11780" width="12" style="86" customWidth="1"/>
    <col min="11781" max="11781" width="10.9083333333333" style="86" customWidth="1"/>
    <col min="11782" max="11782" width="10.3666666666667" style="86" customWidth="1"/>
    <col min="11783" max="11783" width="12.725" style="86" customWidth="1"/>
    <col min="11784" max="12032" width="9" style="86"/>
    <col min="12033" max="12033" width="29.45" style="86" customWidth="1"/>
    <col min="12034" max="12034" width="13" style="86" customWidth="1"/>
    <col min="12035" max="12036" width="12" style="86" customWidth="1"/>
    <col min="12037" max="12037" width="10.9083333333333" style="86" customWidth="1"/>
    <col min="12038" max="12038" width="10.3666666666667" style="86" customWidth="1"/>
    <col min="12039" max="12039" width="12.725" style="86" customWidth="1"/>
    <col min="12040" max="12288" width="9" style="86"/>
    <col min="12289" max="12289" width="29.45" style="86" customWidth="1"/>
    <col min="12290" max="12290" width="13" style="86" customWidth="1"/>
    <col min="12291" max="12292" width="12" style="86" customWidth="1"/>
    <col min="12293" max="12293" width="10.9083333333333" style="86" customWidth="1"/>
    <col min="12294" max="12294" width="10.3666666666667" style="86" customWidth="1"/>
    <col min="12295" max="12295" width="12.725" style="86" customWidth="1"/>
    <col min="12296" max="12544" width="9" style="86"/>
    <col min="12545" max="12545" width="29.45" style="86" customWidth="1"/>
    <col min="12546" max="12546" width="13" style="86" customWidth="1"/>
    <col min="12547" max="12548" width="12" style="86" customWidth="1"/>
    <col min="12549" max="12549" width="10.9083333333333" style="86" customWidth="1"/>
    <col min="12550" max="12550" width="10.3666666666667" style="86" customWidth="1"/>
    <col min="12551" max="12551" width="12.725" style="86" customWidth="1"/>
    <col min="12552" max="12800" width="9" style="86"/>
    <col min="12801" max="12801" width="29.45" style="86" customWidth="1"/>
    <col min="12802" max="12802" width="13" style="86" customWidth="1"/>
    <col min="12803" max="12804" width="12" style="86" customWidth="1"/>
    <col min="12805" max="12805" width="10.9083333333333" style="86" customWidth="1"/>
    <col min="12806" max="12806" width="10.3666666666667" style="86" customWidth="1"/>
    <col min="12807" max="12807" width="12.725" style="86" customWidth="1"/>
    <col min="12808" max="13056" width="9" style="86"/>
    <col min="13057" max="13057" width="29.45" style="86" customWidth="1"/>
    <col min="13058" max="13058" width="13" style="86" customWidth="1"/>
    <col min="13059" max="13060" width="12" style="86" customWidth="1"/>
    <col min="13061" max="13061" width="10.9083333333333" style="86" customWidth="1"/>
    <col min="13062" max="13062" width="10.3666666666667" style="86" customWidth="1"/>
    <col min="13063" max="13063" width="12.725" style="86" customWidth="1"/>
    <col min="13064" max="13312" width="9" style="86"/>
    <col min="13313" max="13313" width="29.45" style="86" customWidth="1"/>
    <col min="13314" max="13314" width="13" style="86" customWidth="1"/>
    <col min="13315" max="13316" width="12" style="86" customWidth="1"/>
    <col min="13317" max="13317" width="10.9083333333333" style="86" customWidth="1"/>
    <col min="13318" max="13318" width="10.3666666666667" style="86" customWidth="1"/>
    <col min="13319" max="13319" width="12.725" style="86" customWidth="1"/>
    <col min="13320" max="13568" width="9" style="86"/>
    <col min="13569" max="13569" width="29.45" style="86" customWidth="1"/>
    <col min="13570" max="13570" width="13" style="86" customWidth="1"/>
    <col min="13571" max="13572" width="12" style="86" customWidth="1"/>
    <col min="13573" max="13573" width="10.9083333333333" style="86" customWidth="1"/>
    <col min="13574" max="13574" width="10.3666666666667" style="86" customWidth="1"/>
    <col min="13575" max="13575" width="12.725" style="86" customWidth="1"/>
    <col min="13576" max="13824" width="9" style="86"/>
    <col min="13825" max="13825" width="29.45" style="86" customWidth="1"/>
    <col min="13826" max="13826" width="13" style="86" customWidth="1"/>
    <col min="13827" max="13828" width="12" style="86" customWidth="1"/>
    <col min="13829" max="13829" width="10.9083333333333" style="86" customWidth="1"/>
    <col min="13830" max="13830" width="10.3666666666667" style="86" customWidth="1"/>
    <col min="13831" max="13831" width="12.725" style="86" customWidth="1"/>
    <col min="13832" max="14080" width="9" style="86"/>
    <col min="14081" max="14081" width="29.45" style="86" customWidth="1"/>
    <col min="14082" max="14082" width="13" style="86" customWidth="1"/>
    <col min="14083" max="14084" width="12" style="86" customWidth="1"/>
    <col min="14085" max="14085" width="10.9083333333333" style="86" customWidth="1"/>
    <col min="14086" max="14086" width="10.3666666666667" style="86" customWidth="1"/>
    <col min="14087" max="14087" width="12.725" style="86" customWidth="1"/>
    <col min="14088" max="14336" width="9" style="86"/>
    <col min="14337" max="14337" width="29.45" style="86" customWidth="1"/>
    <col min="14338" max="14338" width="13" style="86" customWidth="1"/>
    <col min="14339" max="14340" width="12" style="86" customWidth="1"/>
    <col min="14341" max="14341" width="10.9083333333333" style="86" customWidth="1"/>
    <col min="14342" max="14342" width="10.3666666666667" style="86" customWidth="1"/>
    <col min="14343" max="14343" width="12.725" style="86" customWidth="1"/>
    <col min="14344" max="14592" width="9" style="86"/>
    <col min="14593" max="14593" width="29.45" style="86" customWidth="1"/>
    <col min="14594" max="14594" width="13" style="86" customWidth="1"/>
    <col min="14595" max="14596" width="12" style="86" customWidth="1"/>
    <col min="14597" max="14597" width="10.9083333333333" style="86" customWidth="1"/>
    <col min="14598" max="14598" width="10.3666666666667" style="86" customWidth="1"/>
    <col min="14599" max="14599" width="12.725" style="86" customWidth="1"/>
    <col min="14600" max="14848" width="9" style="86"/>
    <col min="14849" max="14849" width="29.45" style="86" customWidth="1"/>
    <col min="14850" max="14850" width="13" style="86" customWidth="1"/>
    <col min="14851" max="14852" width="12" style="86" customWidth="1"/>
    <col min="14853" max="14853" width="10.9083333333333" style="86" customWidth="1"/>
    <col min="14854" max="14854" width="10.3666666666667" style="86" customWidth="1"/>
    <col min="14855" max="14855" width="12.725" style="86" customWidth="1"/>
    <col min="14856" max="15104" width="9" style="86"/>
    <col min="15105" max="15105" width="29.45" style="86" customWidth="1"/>
    <col min="15106" max="15106" width="13" style="86" customWidth="1"/>
    <col min="15107" max="15108" width="12" style="86" customWidth="1"/>
    <col min="15109" max="15109" width="10.9083333333333" style="86" customWidth="1"/>
    <col min="15110" max="15110" width="10.3666666666667" style="86" customWidth="1"/>
    <col min="15111" max="15111" width="12.725" style="86" customWidth="1"/>
    <col min="15112" max="15360" width="9" style="86"/>
    <col min="15361" max="15361" width="29.45" style="86" customWidth="1"/>
    <col min="15362" max="15362" width="13" style="86" customWidth="1"/>
    <col min="15363" max="15364" width="12" style="86" customWidth="1"/>
    <col min="15365" max="15365" width="10.9083333333333" style="86" customWidth="1"/>
    <col min="15366" max="15366" width="10.3666666666667" style="86" customWidth="1"/>
    <col min="15367" max="15367" width="12.725" style="86" customWidth="1"/>
    <col min="15368" max="15616" width="9" style="86"/>
    <col min="15617" max="15617" width="29.45" style="86" customWidth="1"/>
    <col min="15618" max="15618" width="13" style="86" customWidth="1"/>
    <col min="15619" max="15620" width="12" style="86" customWidth="1"/>
    <col min="15621" max="15621" width="10.9083333333333" style="86" customWidth="1"/>
    <col min="15622" max="15622" width="10.3666666666667" style="86" customWidth="1"/>
    <col min="15623" max="15623" width="12.725" style="86" customWidth="1"/>
    <col min="15624" max="15872" width="9" style="86"/>
    <col min="15873" max="15873" width="29.45" style="86" customWidth="1"/>
    <col min="15874" max="15874" width="13" style="86" customWidth="1"/>
    <col min="15875" max="15876" width="12" style="86" customWidth="1"/>
    <col min="15877" max="15877" width="10.9083333333333" style="86" customWidth="1"/>
    <col min="15878" max="15878" width="10.3666666666667" style="86" customWidth="1"/>
    <col min="15879" max="15879" width="12.725" style="86" customWidth="1"/>
    <col min="15880" max="16128" width="9" style="86"/>
    <col min="16129" max="16129" width="29.45" style="86" customWidth="1"/>
    <col min="16130" max="16130" width="13" style="86" customWidth="1"/>
    <col min="16131" max="16132" width="12" style="86" customWidth="1"/>
    <col min="16133" max="16133" width="10.9083333333333" style="86" customWidth="1"/>
    <col min="16134" max="16134" width="10.3666666666667" style="86" customWidth="1"/>
    <col min="16135" max="16135" width="12.725" style="86" customWidth="1"/>
    <col min="16136" max="16384" width="9" style="86"/>
  </cols>
  <sheetData>
    <row r="1" s="85" customFormat="1" ht="17.25" spans="1:7">
      <c r="A1" s="85" t="s">
        <v>802</v>
      </c>
      <c r="B1" s="166"/>
      <c r="C1" s="166"/>
      <c r="D1" s="166"/>
    </row>
    <row r="2" ht="26.25" customHeight="1" spans="1:7">
      <c r="A2" s="167" t="s">
        <v>803</v>
      </c>
      <c r="B2" s="167"/>
      <c r="C2" s="167"/>
      <c r="D2" s="167"/>
      <c r="E2" s="167"/>
      <c r="F2" s="167"/>
      <c r="G2" s="167"/>
    </row>
    <row r="3" ht="18.75" spans="1:7">
      <c r="A3" s="168"/>
      <c r="B3" s="169"/>
      <c r="C3" s="169"/>
      <c r="D3" s="169"/>
      <c r="E3" s="168"/>
      <c r="F3" s="168"/>
      <c r="G3" s="170" t="s">
        <v>2</v>
      </c>
    </row>
    <row r="4" s="85" customFormat="1" ht="42.75" customHeight="1" spans="1:7">
      <c r="A4" s="171" t="s">
        <v>789</v>
      </c>
      <c r="B4" s="92" t="s">
        <v>790</v>
      </c>
      <c r="C4" s="92" t="s">
        <v>5</v>
      </c>
      <c r="D4" s="92" t="s">
        <v>6</v>
      </c>
      <c r="E4" s="172" t="s">
        <v>7</v>
      </c>
      <c r="F4" s="171" t="s">
        <v>8</v>
      </c>
      <c r="G4" s="172" t="s">
        <v>791</v>
      </c>
    </row>
    <row r="5" s="85" customFormat="1" ht="42.75" customHeight="1" spans="1:7">
      <c r="A5" s="173" t="s">
        <v>804</v>
      </c>
      <c r="B5" s="174"/>
      <c r="C5" s="174"/>
      <c r="D5" s="175">
        <v>555</v>
      </c>
      <c r="E5" s="176"/>
      <c r="F5" s="175">
        <v>1401</v>
      </c>
      <c r="G5" s="177">
        <f t="shared" ref="G5:G9" si="0">(D5-F5)/F5</f>
        <v>-0.603854389721627</v>
      </c>
    </row>
    <row r="6" ht="42.75" customHeight="1" spans="1:7">
      <c r="A6" s="178" t="s">
        <v>805</v>
      </c>
      <c r="B6" s="174"/>
      <c r="C6" s="174"/>
      <c r="D6" s="179">
        <v>555</v>
      </c>
      <c r="E6" s="176"/>
      <c r="F6" s="179">
        <v>1401</v>
      </c>
      <c r="G6" s="176">
        <f t="shared" si="0"/>
        <v>-0.603854389721627</v>
      </c>
    </row>
    <row r="7" ht="42.75" customHeight="1" spans="1:7">
      <c r="A7" s="178" t="s">
        <v>806</v>
      </c>
      <c r="B7" s="174"/>
      <c r="C7" s="174"/>
      <c r="D7" s="179"/>
      <c r="E7" s="176"/>
      <c r="F7" s="179">
        <v>50</v>
      </c>
      <c r="G7" s="177"/>
    </row>
    <row r="8" ht="42.75" customHeight="1" spans="1:7">
      <c r="A8" s="178" t="s">
        <v>807</v>
      </c>
      <c r="B8" s="174"/>
      <c r="C8" s="174"/>
      <c r="D8" s="179">
        <v>555</v>
      </c>
      <c r="E8" s="176"/>
      <c r="F8" s="179">
        <v>1351</v>
      </c>
      <c r="G8" s="176">
        <f t="shared" si="0"/>
        <v>-0.58919319022946</v>
      </c>
    </row>
    <row r="9" ht="42.75" customHeight="1" spans="1:7">
      <c r="A9" s="173" t="s">
        <v>808</v>
      </c>
      <c r="B9" s="180">
        <v>593102</v>
      </c>
      <c r="C9" s="180">
        <v>786102</v>
      </c>
      <c r="D9" s="180">
        <v>797387</v>
      </c>
      <c r="E9" s="177">
        <f t="shared" ref="E9:E11" si="1">D9/C9</f>
        <v>1.01435564341523</v>
      </c>
      <c r="F9" s="180">
        <v>247446</v>
      </c>
      <c r="G9" s="177">
        <f t="shared" si="0"/>
        <v>2.22246874065453</v>
      </c>
    </row>
    <row r="10" ht="42.75" customHeight="1" spans="1:7">
      <c r="A10" s="178" t="s">
        <v>809</v>
      </c>
      <c r="B10" s="179">
        <v>593102</v>
      </c>
      <c r="C10" s="179">
        <v>786102</v>
      </c>
      <c r="D10" s="179">
        <v>797387</v>
      </c>
      <c r="E10" s="176">
        <f t="shared" si="1"/>
        <v>1.01435564341523</v>
      </c>
      <c r="F10" s="179">
        <v>241275</v>
      </c>
      <c r="G10" s="176">
        <f t="shared" ref="G9:G11" si="2">(D10-F10)/F10</f>
        <v>2.30488861257901</v>
      </c>
    </row>
    <row r="11" ht="42.75" customHeight="1" spans="1:7">
      <c r="A11" s="178" t="s">
        <v>810</v>
      </c>
      <c r="B11" s="179">
        <v>106361.98</v>
      </c>
      <c r="C11" s="179">
        <v>106361.98</v>
      </c>
      <c r="D11" s="179">
        <v>207052</v>
      </c>
      <c r="E11" s="176">
        <f t="shared" si="1"/>
        <v>1.94667304989997</v>
      </c>
      <c r="F11" s="179">
        <v>110677.119734</v>
      </c>
      <c r="G11" s="176">
        <f t="shared" si="2"/>
        <v>0.870775102366471</v>
      </c>
    </row>
    <row r="12" ht="42.75" customHeight="1" spans="1:7">
      <c r="A12" s="178" t="s">
        <v>811</v>
      </c>
      <c r="B12" s="181"/>
      <c r="D12" s="182"/>
      <c r="E12" s="176"/>
      <c r="F12" s="182"/>
      <c r="G12" s="176"/>
    </row>
    <row r="13" ht="42.75" customHeight="1" spans="1:7">
      <c r="A13" s="178" t="s">
        <v>812</v>
      </c>
      <c r="B13" s="182">
        <v>486740.02</v>
      </c>
      <c r="C13" s="182">
        <v>679740.02</v>
      </c>
      <c r="D13" s="179">
        <v>589335</v>
      </c>
      <c r="E13" s="176">
        <f>D13/C13</f>
        <v>0.867000592373537</v>
      </c>
      <c r="F13" s="179">
        <v>119648.182951</v>
      </c>
      <c r="G13" s="176">
        <f>(D13-F13)/F13</f>
        <v>3.9255658169197</v>
      </c>
    </row>
    <row r="14" ht="42.75" customHeight="1" spans="1:7">
      <c r="A14" s="178" t="s">
        <v>813</v>
      </c>
      <c r="B14" s="183"/>
      <c r="C14" s="183"/>
      <c r="D14" s="182"/>
      <c r="E14" s="177"/>
      <c r="F14" s="182"/>
      <c r="G14" s="177"/>
    </row>
    <row r="15" ht="42.75" customHeight="1" spans="1:7">
      <c r="A15" s="178" t="s">
        <v>814</v>
      </c>
      <c r="B15" s="182"/>
      <c r="C15" s="182"/>
      <c r="D15" s="179">
        <v>1000</v>
      </c>
      <c r="E15" s="177"/>
      <c r="F15" s="179">
        <v>10949.774237</v>
      </c>
      <c r="G15" s="176">
        <f>(D15-F15)/F15</f>
        <v>-0.908673916159757</v>
      </c>
    </row>
    <row r="16" ht="42.75" customHeight="1" spans="1:7">
      <c r="A16" s="178" t="s">
        <v>815</v>
      </c>
      <c r="B16" s="182"/>
      <c r="C16" s="182"/>
      <c r="D16" s="182"/>
      <c r="E16" s="177"/>
      <c r="F16" s="182"/>
      <c r="G16" s="176"/>
    </row>
    <row r="17" ht="42.75" customHeight="1" spans="1:7">
      <c r="A17" s="178" t="s">
        <v>816</v>
      </c>
      <c r="B17" s="182"/>
      <c r="C17" s="182"/>
      <c r="D17" s="179"/>
      <c r="E17" s="177"/>
      <c r="F17" s="179">
        <v>5187</v>
      </c>
      <c r="G17" s="176"/>
    </row>
    <row r="18" ht="42.75" customHeight="1" spans="1:7">
      <c r="A18" s="178" t="s">
        <v>817</v>
      </c>
      <c r="B18" s="184"/>
      <c r="C18" s="184"/>
      <c r="D18" s="179"/>
      <c r="E18" s="177"/>
      <c r="F18" s="179">
        <v>5187.088202</v>
      </c>
      <c r="G18" s="176"/>
    </row>
    <row r="19" ht="42.75" customHeight="1" spans="1:7">
      <c r="A19" s="178" t="s">
        <v>818</v>
      </c>
      <c r="B19" s="183"/>
      <c r="C19" s="183"/>
      <c r="D19" s="179"/>
      <c r="E19" s="177"/>
      <c r="F19" s="179">
        <v>984</v>
      </c>
      <c r="G19" s="176"/>
    </row>
    <row r="20" ht="42.75" customHeight="1" spans="1:7">
      <c r="A20" s="178" t="s">
        <v>819</v>
      </c>
      <c r="B20" s="183"/>
      <c r="C20" s="183"/>
      <c r="D20" s="185"/>
      <c r="E20" s="177"/>
      <c r="F20" s="185"/>
      <c r="G20" s="177"/>
    </row>
    <row r="21" ht="42.75" customHeight="1" spans="1:7">
      <c r="A21" s="178" t="s">
        <v>820</v>
      </c>
      <c r="B21" s="183"/>
      <c r="C21" s="183"/>
      <c r="D21" s="185"/>
      <c r="E21" s="177"/>
      <c r="F21" s="185"/>
      <c r="G21" s="177"/>
    </row>
    <row r="22" ht="42.75" customHeight="1" spans="1:7">
      <c r="A22" s="178" t="s">
        <v>821</v>
      </c>
      <c r="B22" s="185"/>
      <c r="C22" s="185"/>
      <c r="D22" s="185"/>
      <c r="E22" s="177"/>
      <c r="F22" s="185"/>
      <c r="G22" s="177"/>
    </row>
    <row r="23" ht="42.75" customHeight="1" spans="1:7">
      <c r="A23" s="178" t="s">
        <v>822</v>
      </c>
      <c r="B23" s="184"/>
      <c r="C23" s="184"/>
      <c r="D23" s="185"/>
      <c r="E23" s="177"/>
      <c r="F23" s="185"/>
      <c r="G23" s="177"/>
    </row>
    <row r="24" ht="42.75" customHeight="1" spans="1:7">
      <c r="A24" s="173" t="s">
        <v>823</v>
      </c>
      <c r="B24" s="180"/>
      <c r="C24" s="180"/>
      <c r="D24" s="175"/>
      <c r="E24" s="177"/>
      <c r="F24" s="180">
        <v>58</v>
      </c>
      <c r="G24" s="177"/>
    </row>
    <row r="25" ht="42.75" customHeight="1" spans="1:7">
      <c r="A25" s="186" t="s">
        <v>824</v>
      </c>
      <c r="B25" s="182"/>
      <c r="C25" s="182"/>
      <c r="D25" s="179"/>
      <c r="E25" s="177"/>
      <c r="F25" s="182"/>
      <c r="G25" s="177"/>
    </row>
    <row r="26" ht="42.75" customHeight="1" spans="1:7">
      <c r="A26" s="186" t="s">
        <v>825</v>
      </c>
      <c r="B26" s="182"/>
      <c r="C26" s="182"/>
      <c r="D26" s="182"/>
      <c r="E26" s="177"/>
      <c r="F26" s="182"/>
      <c r="G26" s="177"/>
    </row>
    <row r="27" ht="42.75" customHeight="1" spans="1:7">
      <c r="A27" s="186" t="s">
        <v>826</v>
      </c>
      <c r="B27" s="183"/>
      <c r="C27" s="183"/>
      <c r="D27" s="179"/>
      <c r="E27" s="177"/>
      <c r="F27" s="182"/>
      <c r="G27" s="177"/>
    </row>
    <row r="28" ht="42.75" customHeight="1" spans="1:7">
      <c r="A28" s="186" t="s">
        <v>827</v>
      </c>
      <c r="B28" s="182"/>
      <c r="C28" s="182"/>
      <c r="D28" s="179"/>
      <c r="E28" s="177"/>
      <c r="F28" s="182">
        <v>58.419905</v>
      </c>
      <c r="G28" s="177"/>
    </row>
    <row r="29" ht="42.75" customHeight="1" spans="1:7">
      <c r="A29" s="186" t="s">
        <v>828</v>
      </c>
      <c r="B29" s="182"/>
      <c r="C29" s="182"/>
      <c r="D29" s="182"/>
      <c r="E29" s="177"/>
      <c r="F29" s="182"/>
      <c r="G29" s="177"/>
    </row>
    <row r="30" ht="42.75" customHeight="1" spans="1:7">
      <c r="A30" s="186" t="s">
        <v>829</v>
      </c>
      <c r="B30" s="179"/>
      <c r="C30" s="179"/>
      <c r="D30" s="179"/>
      <c r="E30" s="177"/>
      <c r="F30" s="182">
        <v>58.419905</v>
      </c>
      <c r="G30" s="177"/>
    </row>
    <row r="31" ht="42.75" customHeight="1" spans="1:7">
      <c r="A31" s="173" t="s">
        <v>830</v>
      </c>
      <c r="B31" s="187">
        <f>B32</f>
        <v>8873</v>
      </c>
      <c r="C31" s="187">
        <f>C32</f>
        <v>8873</v>
      </c>
      <c r="D31" s="175">
        <v>9203</v>
      </c>
      <c r="E31" s="177">
        <f t="shared" ref="E31:E34" si="3">D31/C31</f>
        <v>1.03719147977009</v>
      </c>
      <c r="F31" s="180">
        <v>7667</v>
      </c>
      <c r="G31" s="177">
        <f t="shared" ref="G31:G34" si="4">(D31-F31)/F31</f>
        <v>0.200339115690622</v>
      </c>
    </row>
    <row r="32" ht="42.75" customHeight="1" spans="1:7">
      <c r="A32" s="186" t="s">
        <v>831</v>
      </c>
      <c r="B32" s="188">
        <f>B33+B34</f>
        <v>8873</v>
      </c>
      <c r="C32" s="188">
        <f>C33+C34</f>
        <v>8873</v>
      </c>
      <c r="D32" s="179">
        <v>9203</v>
      </c>
      <c r="E32" s="176">
        <f t="shared" si="3"/>
        <v>1.03719147977009</v>
      </c>
      <c r="F32" s="182">
        <v>7667</v>
      </c>
      <c r="G32" s="176">
        <f t="shared" si="4"/>
        <v>0.200339115690622</v>
      </c>
    </row>
    <row r="33" ht="42.75" customHeight="1" spans="1:7">
      <c r="A33" s="186" t="s">
        <v>832</v>
      </c>
      <c r="B33" s="188">
        <v>5123</v>
      </c>
      <c r="C33" s="188">
        <v>5123</v>
      </c>
      <c r="D33" s="179">
        <v>3982</v>
      </c>
      <c r="E33" s="176">
        <f t="shared" si="3"/>
        <v>0.777278938122194</v>
      </c>
      <c r="F33" s="182">
        <v>4589</v>
      </c>
      <c r="G33" s="176">
        <f t="shared" si="4"/>
        <v>-0.132272826323818</v>
      </c>
    </row>
    <row r="34" ht="42.75" customHeight="1" spans="1:7">
      <c r="A34" s="186" t="s">
        <v>833</v>
      </c>
      <c r="B34" s="188">
        <v>3750</v>
      </c>
      <c r="C34" s="188">
        <v>3750</v>
      </c>
      <c r="D34" s="179">
        <v>4227</v>
      </c>
      <c r="E34" s="176">
        <f t="shared" si="3"/>
        <v>1.1272</v>
      </c>
      <c r="F34" s="182">
        <v>3078</v>
      </c>
      <c r="G34" s="176">
        <f t="shared" si="4"/>
        <v>0.373294346978558</v>
      </c>
    </row>
    <row r="35" ht="42.75" customHeight="1" spans="1:7">
      <c r="A35" s="186" t="s">
        <v>834</v>
      </c>
      <c r="B35" s="179"/>
      <c r="C35" s="179"/>
      <c r="D35" s="182">
        <v>994</v>
      </c>
      <c r="E35" s="177"/>
      <c r="F35" s="182"/>
      <c r="G35" s="177"/>
    </row>
    <row r="36" ht="42.75" customHeight="1" spans="1:7">
      <c r="A36" s="186" t="s">
        <v>835</v>
      </c>
      <c r="B36" s="189"/>
      <c r="C36" s="189"/>
      <c r="D36" s="182"/>
      <c r="E36" s="177"/>
      <c r="F36" s="182"/>
      <c r="G36" s="177"/>
    </row>
    <row r="37" ht="42.75" customHeight="1" spans="1:7">
      <c r="A37" s="186" t="s">
        <v>836</v>
      </c>
      <c r="B37" s="174"/>
      <c r="C37" s="174"/>
      <c r="D37" s="182"/>
      <c r="E37" s="177"/>
      <c r="F37" s="182"/>
      <c r="G37" s="177"/>
    </row>
    <row r="38" ht="42.75" customHeight="1" spans="1:7">
      <c r="A38" s="174" t="s">
        <v>837</v>
      </c>
      <c r="B38" s="190">
        <v>601975</v>
      </c>
      <c r="C38" s="190">
        <v>794975</v>
      </c>
      <c r="D38" s="190">
        <v>807145</v>
      </c>
      <c r="E38" s="177">
        <f t="shared" ref="E38:E41" si="5">D38/C38</f>
        <v>1.01530865750495</v>
      </c>
      <c r="F38" s="190">
        <v>256572</v>
      </c>
      <c r="G38" s="177">
        <f t="shared" ref="G38:G41" si="6">(D38-F38)/F38</f>
        <v>2.14588107821586</v>
      </c>
    </row>
    <row r="39" ht="25" customHeight="1" spans="1:7">
      <c r="A39" s="191" t="s">
        <v>454</v>
      </c>
      <c r="B39" s="192"/>
      <c r="C39" s="187">
        <v>193898</v>
      </c>
      <c r="D39" s="193">
        <f>SUM(D40:D41)</f>
        <v>308192</v>
      </c>
      <c r="E39" s="177">
        <f t="shared" si="5"/>
        <v>1.5894542491413</v>
      </c>
      <c r="F39" s="193">
        <v>407318</v>
      </c>
      <c r="G39" s="177">
        <f t="shared" si="6"/>
        <v>-0.243362679773543</v>
      </c>
    </row>
    <row r="40" ht="25" customHeight="1" spans="1:7">
      <c r="A40" s="178" t="s">
        <v>838</v>
      </c>
      <c r="B40" s="184"/>
      <c r="C40" s="184"/>
      <c r="D40" s="184">
        <v>28192</v>
      </c>
      <c r="E40" s="176"/>
      <c r="F40" s="185">
        <v>226906</v>
      </c>
      <c r="G40" s="176">
        <f t="shared" si="6"/>
        <v>-0.875754717812663</v>
      </c>
    </row>
    <row r="41" ht="25" customHeight="1" spans="1:7">
      <c r="A41" s="178" t="s">
        <v>839</v>
      </c>
      <c r="B41" s="189"/>
      <c r="C41" s="189">
        <v>193898</v>
      </c>
      <c r="D41" s="184">
        <v>280000</v>
      </c>
      <c r="E41" s="176">
        <f t="shared" si="5"/>
        <v>1.44405821617551</v>
      </c>
      <c r="F41" s="185">
        <v>180412</v>
      </c>
      <c r="G41" s="176">
        <f t="shared" si="6"/>
        <v>0.552003192692282</v>
      </c>
    </row>
    <row r="42" ht="25" customHeight="1" spans="1:7">
      <c r="A42" s="173" t="s">
        <v>840</v>
      </c>
      <c r="B42" s="185"/>
      <c r="C42" s="185"/>
      <c r="D42" s="189"/>
      <c r="E42" s="177"/>
      <c r="F42" s="189"/>
      <c r="G42" s="177"/>
    </row>
    <row r="43" ht="25" customHeight="1" spans="1:7">
      <c r="A43" s="178" t="s">
        <v>841</v>
      </c>
      <c r="B43" s="185"/>
      <c r="C43" s="185"/>
      <c r="D43" s="189"/>
      <c r="E43" s="177"/>
      <c r="F43" s="189"/>
      <c r="G43" s="177"/>
    </row>
    <row r="44" ht="39.75" customHeight="1" spans="1:7">
      <c r="A44" s="178" t="s">
        <v>842</v>
      </c>
      <c r="B44" s="185"/>
      <c r="C44" s="185"/>
      <c r="D44" s="189"/>
      <c r="E44" s="177"/>
      <c r="F44" s="189"/>
      <c r="G44" s="177"/>
    </row>
    <row r="45" ht="45" customHeight="1" spans="1:7">
      <c r="A45" s="173" t="s">
        <v>843</v>
      </c>
      <c r="B45" s="185"/>
      <c r="C45" s="185"/>
      <c r="D45" s="189"/>
      <c r="E45" s="177"/>
      <c r="F45" s="189"/>
      <c r="G45" s="177"/>
    </row>
    <row r="46" ht="25" customHeight="1" spans="1:7">
      <c r="A46" s="178" t="s">
        <v>844</v>
      </c>
      <c r="B46" s="185"/>
      <c r="C46" s="185"/>
      <c r="D46" s="189"/>
      <c r="E46" s="177"/>
      <c r="F46" s="189"/>
      <c r="G46" s="177"/>
    </row>
    <row r="47" ht="41.25" customHeight="1" spans="1:7">
      <c r="A47" s="178" t="s">
        <v>845</v>
      </c>
      <c r="B47" s="185"/>
      <c r="C47" s="185"/>
      <c r="D47" s="189"/>
      <c r="E47" s="177"/>
      <c r="F47" s="189"/>
      <c r="G47" s="177"/>
    </row>
    <row r="48" ht="25" customHeight="1" spans="1:7">
      <c r="A48" s="174" t="s">
        <v>846</v>
      </c>
      <c r="B48" s="194">
        <v>601975</v>
      </c>
      <c r="C48" s="194">
        <v>988873</v>
      </c>
      <c r="D48" s="194">
        <v>1115337</v>
      </c>
      <c r="E48" s="177">
        <f>D48/C48</f>
        <v>1.1278869986338</v>
      </c>
      <c r="F48" s="194">
        <v>663890</v>
      </c>
      <c r="G48" s="177">
        <f>(D48-F48)/F48</f>
        <v>0.680002711292533</v>
      </c>
    </row>
  </sheetData>
  <mergeCells count="1">
    <mergeCell ref="A2:G2"/>
  </mergeCells>
  <printOptions horizontalCentered="1"/>
  <pageMargins left="0.314583333333333" right="0.314583333333333" top="0.590277777777778" bottom="0.432638888888889" header="0.511805555555556" footer="0.393055555555556"/>
  <pageSetup paperSize="9" fitToHeight="0" orientation="portrait"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C12" sqref="C12"/>
    </sheetView>
  </sheetViews>
  <sheetFormatPr defaultColWidth="9" defaultRowHeight="12.75" outlineLevelCol="7"/>
  <cols>
    <col min="1" max="1" width="6.90833333333333" style="136" customWidth="1"/>
    <col min="2" max="2" width="19.725" style="137" customWidth="1"/>
    <col min="3" max="3" width="23.6333333333333" style="136" customWidth="1"/>
    <col min="4" max="4" width="54.6333333333333" style="136" customWidth="1"/>
    <col min="5" max="5" width="11.9083333333333" style="138" customWidth="1"/>
    <col min="6" max="6" width="19.3666666666667" style="136" customWidth="1"/>
    <col min="7" max="255" width="9" style="136"/>
    <col min="256" max="256" width="8.90833333333333" style="136" customWidth="1"/>
    <col min="257" max="257" width="21.9083333333333" style="136" customWidth="1"/>
    <col min="258" max="258" width="9" style="136" hidden="1" customWidth="1"/>
    <col min="259" max="259" width="23.6333333333333" style="136" customWidth="1"/>
    <col min="260" max="260" width="51.0916666666667" style="136" customWidth="1"/>
    <col min="261" max="261" width="11.9083333333333" style="136" customWidth="1"/>
    <col min="262" max="262" width="17.2666666666667" style="136" customWidth="1"/>
    <col min="263" max="511" width="9" style="136"/>
    <col min="512" max="512" width="8.90833333333333" style="136" customWidth="1"/>
    <col min="513" max="513" width="21.9083333333333" style="136" customWidth="1"/>
    <col min="514" max="514" width="9" style="136" hidden="1" customWidth="1"/>
    <col min="515" max="515" width="23.6333333333333" style="136" customWidth="1"/>
    <col min="516" max="516" width="51.0916666666667" style="136" customWidth="1"/>
    <col min="517" max="517" width="11.9083333333333" style="136" customWidth="1"/>
    <col min="518" max="518" width="17.2666666666667" style="136" customWidth="1"/>
    <col min="519" max="767" width="9" style="136"/>
    <col min="768" max="768" width="8.90833333333333" style="136" customWidth="1"/>
    <col min="769" max="769" width="21.9083333333333" style="136" customWidth="1"/>
    <col min="770" max="770" width="9" style="136" hidden="1" customWidth="1"/>
    <col min="771" max="771" width="23.6333333333333" style="136" customWidth="1"/>
    <col min="772" max="772" width="51.0916666666667" style="136" customWidth="1"/>
    <col min="773" max="773" width="11.9083333333333" style="136" customWidth="1"/>
    <col min="774" max="774" width="17.2666666666667" style="136" customWidth="1"/>
    <col min="775" max="1023" width="9" style="136"/>
    <col min="1024" max="1024" width="8.90833333333333" style="136" customWidth="1"/>
    <col min="1025" max="1025" width="21.9083333333333" style="136" customWidth="1"/>
    <col min="1026" max="1026" width="9" style="136" hidden="1" customWidth="1"/>
    <col min="1027" max="1027" width="23.6333333333333" style="136" customWidth="1"/>
    <col min="1028" max="1028" width="51.0916666666667" style="136" customWidth="1"/>
    <col min="1029" max="1029" width="11.9083333333333" style="136" customWidth="1"/>
    <col min="1030" max="1030" width="17.2666666666667" style="136" customWidth="1"/>
    <col min="1031" max="1279" width="9" style="136"/>
    <col min="1280" max="1280" width="8.90833333333333" style="136" customWidth="1"/>
    <col min="1281" max="1281" width="21.9083333333333" style="136" customWidth="1"/>
    <col min="1282" max="1282" width="9" style="136" hidden="1" customWidth="1"/>
    <col min="1283" max="1283" width="23.6333333333333" style="136" customWidth="1"/>
    <col min="1284" max="1284" width="51.0916666666667" style="136" customWidth="1"/>
    <col min="1285" max="1285" width="11.9083333333333" style="136" customWidth="1"/>
    <col min="1286" max="1286" width="17.2666666666667" style="136" customWidth="1"/>
    <col min="1287" max="1535" width="9" style="136"/>
    <col min="1536" max="1536" width="8.90833333333333" style="136" customWidth="1"/>
    <col min="1537" max="1537" width="21.9083333333333" style="136" customWidth="1"/>
    <col min="1538" max="1538" width="9" style="136" hidden="1" customWidth="1"/>
    <col min="1539" max="1539" width="23.6333333333333" style="136" customWidth="1"/>
    <col min="1540" max="1540" width="51.0916666666667" style="136" customWidth="1"/>
    <col min="1541" max="1541" width="11.9083333333333" style="136" customWidth="1"/>
    <col min="1542" max="1542" width="17.2666666666667" style="136" customWidth="1"/>
    <col min="1543" max="1791" width="9" style="136"/>
    <col min="1792" max="1792" width="8.90833333333333" style="136" customWidth="1"/>
    <col min="1793" max="1793" width="21.9083333333333" style="136" customWidth="1"/>
    <col min="1794" max="1794" width="9" style="136" hidden="1" customWidth="1"/>
    <col min="1795" max="1795" width="23.6333333333333" style="136" customWidth="1"/>
    <col min="1796" max="1796" width="51.0916666666667" style="136" customWidth="1"/>
    <col min="1797" max="1797" width="11.9083333333333" style="136" customWidth="1"/>
    <col min="1798" max="1798" width="17.2666666666667" style="136" customWidth="1"/>
    <col min="1799" max="2047" width="9" style="136"/>
    <col min="2048" max="2048" width="8.90833333333333" style="136" customWidth="1"/>
    <col min="2049" max="2049" width="21.9083333333333" style="136" customWidth="1"/>
    <col min="2050" max="2050" width="9" style="136" hidden="1" customWidth="1"/>
    <col min="2051" max="2051" width="23.6333333333333" style="136" customWidth="1"/>
    <col min="2052" max="2052" width="51.0916666666667" style="136" customWidth="1"/>
    <col min="2053" max="2053" width="11.9083333333333" style="136" customWidth="1"/>
    <col min="2054" max="2054" width="17.2666666666667" style="136" customWidth="1"/>
    <col min="2055" max="2303" width="9" style="136"/>
    <col min="2304" max="2304" width="8.90833333333333" style="136" customWidth="1"/>
    <col min="2305" max="2305" width="21.9083333333333" style="136" customWidth="1"/>
    <col min="2306" max="2306" width="9" style="136" hidden="1" customWidth="1"/>
    <col min="2307" max="2307" width="23.6333333333333" style="136" customWidth="1"/>
    <col min="2308" max="2308" width="51.0916666666667" style="136" customWidth="1"/>
    <col min="2309" max="2309" width="11.9083333333333" style="136" customWidth="1"/>
    <col min="2310" max="2310" width="17.2666666666667" style="136" customWidth="1"/>
    <col min="2311" max="2559" width="9" style="136"/>
    <col min="2560" max="2560" width="8.90833333333333" style="136" customWidth="1"/>
    <col min="2561" max="2561" width="21.9083333333333" style="136" customWidth="1"/>
    <col min="2562" max="2562" width="9" style="136" hidden="1" customWidth="1"/>
    <col min="2563" max="2563" width="23.6333333333333" style="136" customWidth="1"/>
    <col min="2564" max="2564" width="51.0916666666667" style="136" customWidth="1"/>
    <col min="2565" max="2565" width="11.9083333333333" style="136" customWidth="1"/>
    <col min="2566" max="2566" width="17.2666666666667" style="136" customWidth="1"/>
    <col min="2567" max="2815" width="9" style="136"/>
    <col min="2816" max="2816" width="8.90833333333333" style="136" customWidth="1"/>
    <col min="2817" max="2817" width="21.9083333333333" style="136" customWidth="1"/>
    <col min="2818" max="2818" width="9" style="136" hidden="1" customWidth="1"/>
    <col min="2819" max="2819" width="23.6333333333333" style="136" customWidth="1"/>
    <col min="2820" max="2820" width="51.0916666666667" style="136" customWidth="1"/>
    <col min="2821" max="2821" width="11.9083333333333" style="136" customWidth="1"/>
    <col min="2822" max="2822" width="17.2666666666667" style="136" customWidth="1"/>
    <col min="2823" max="3071" width="9" style="136"/>
    <col min="3072" max="3072" width="8.90833333333333" style="136" customWidth="1"/>
    <col min="3073" max="3073" width="21.9083333333333" style="136" customWidth="1"/>
    <col min="3074" max="3074" width="9" style="136" hidden="1" customWidth="1"/>
    <col min="3075" max="3075" width="23.6333333333333" style="136" customWidth="1"/>
    <col min="3076" max="3076" width="51.0916666666667" style="136" customWidth="1"/>
    <col min="3077" max="3077" width="11.9083333333333" style="136" customWidth="1"/>
    <col min="3078" max="3078" width="17.2666666666667" style="136" customWidth="1"/>
    <col min="3079" max="3327" width="9" style="136"/>
    <col min="3328" max="3328" width="8.90833333333333" style="136" customWidth="1"/>
    <col min="3329" max="3329" width="21.9083333333333" style="136" customWidth="1"/>
    <col min="3330" max="3330" width="9" style="136" hidden="1" customWidth="1"/>
    <col min="3331" max="3331" width="23.6333333333333" style="136" customWidth="1"/>
    <col min="3332" max="3332" width="51.0916666666667" style="136" customWidth="1"/>
    <col min="3333" max="3333" width="11.9083333333333" style="136" customWidth="1"/>
    <col min="3334" max="3334" width="17.2666666666667" style="136" customWidth="1"/>
    <col min="3335" max="3583" width="9" style="136"/>
    <col min="3584" max="3584" width="8.90833333333333" style="136" customWidth="1"/>
    <col min="3585" max="3585" width="21.9083333333333" style="136" customWidth="1"/>
    <col min="3586" max="3586" width="9" style="136" hidden="1" customWidth="1"/>
    <col min="3587" max="3587" width="23.6333333333333" style="136" customWidth="1"/>
    <col min="3588" max="3588" width="51.0916666666667" style="136" customWidth="1"/>
    <col min="3589" max="3589" width="11.9083333333333" style="136" customWidth="1"/>
    <col min="3590" max="3590" width="17.2666666666667" style="136" customWidth="1"/>
    <col min="3591" max="3839" width="9" style="136"/>
    <col min="3840" max="3840" width="8.90833333333333" style="136" customWidth="1"/>
    <col min="3841" max="3841" width="21.9083333333333" style="136" customWidth="1"/>
    <col min="3842" max="3842" width="9" style="136" hidden="1" customWidth="1"/>
    <col min="3843" max="3843" width="23.6333333333333" style="136" customWidth="1"/>
    <col min="3844" max="3844" width="51.0916666666667" style="136" customWidth="1"/>
    <col min="3845" max="3845" width="11.9083333333333" style="136" customWidth="1"/>
    <col min="3846" max="3846" width="17.2666666666667" style="136" customWidth="1"/>
    <col min="3847" max="4095" width="9" style="136"/>
    <col min="4096" max="4096" width="8.90833333333333" style="136" customWidth="1"/>
    <col min="4097" max="4097" width="21.9083333333333" style="136" customWidth="1"/>
    <col min="4098" max="4098" width="9" style="136" hidden="1" customWidth="1"/>
    <col min="4099" max="4099" width="23.6333333333333" style="136" customWidth="1"/>
    <col min="4100" max="4100" width="51.0916666666667" style="136" customWidth="1"/>
    <col min="4101" max="4101" width="11.9083333333333" style="136" customWidth="1"/>
    <col min="4102" max="4102" width="17.2666666666667" style="136" customWidth="1"/>
    <col min="4103" max="4351" width="9" style="136"/>
    <col min="4352" max="4352" width="8.90833333333333" style="136" customWidth="1"/>
    <col min="4353" max="4353" width="21.9083333333333" style="136" customWidth="1"/>
    <col min="4354" max="4354" width="9" style="136" hidden="1" customWidth="1"/>
    <col min="4355" max="4355" width="23.6333333333333" style="136" customWidth="1"/>
    <col min="4356" max="4356" width="51.0916666666667" style="136" customWidth="1"/>
    <col min="4357" max="4357" width="11.9083333333333" style="136" customWidth="1"/>
    <col min="4358" max="4358" width="17.2666666666667" style="136" customWidth="1"/>
    <col min="4359" max="4607" width="9" style="136"/>
    <col min="4608" max="4608" width="8.90833333333333" style="136" customWidth="1"/>
    <col min="4609" max="4609" width="21.9083333333333" style="136" customWidth="1"/>
    <col min="4610" max="4610" width="9" style="136" hidden="1" customWidth="1"/>
    <col min="4611" max="4611" width="23.6333333333333" style="136" customWidth="1"/>
    <col min="4612" max="4612" width="51.0916666666667" style="136" customWidth="1"/>
    <col min="4613" max="4613" width="11.9083333333333" style="136" customWidth="1"/>
    <col min="4614" max="4614" width="17.2666666666667" style="136" customWidth="1"/>
    <col min="4615" max="4863" width="9" style="136"/>
    <col min="4864" max="4864" width="8.90833333333333" style="136" customWidth="1"/>
    <col min="4865" max="4865" width="21.9083333333333" style="136" customWidth="1"/>
    <col min="4866" max="4866" width="9" style="136" hidden="1" customWidth="1"/>
    <col min="4867" max="4867" width="23.6333333333333" style="136" customWidth="1"/>
    <col min="4868" max="4868" width="51.0916666666667" style="136" customWidth="1"/>
    <col min="4869" max="4869" width="11.9083333333333" style="136" customWidth="1"/>
    <col min="4870" max="4870" width="17.2666666666667" style="136" customWidth="1"/>
    <col min="4871" max="5119" width="9" style="136"/>
    <col min="5120" max="5120" width="8.90833333333333" style="136" customWidth="1"/>
    <col min="5121" max="5121" width="21.9083333333333" style="136" customWidth="1"/>
    <col min="5122" max="5122" width="9" style="136" hidden="1" customWidth="1"/>
    <col min="5123" max="5123" width="23.6333333333333" style="136" customWidth="1"/>
    <col min="5124" max="5124" width="51.0916666666667" style="136" customWidth="1"/>
    <col min="5125" max="5125" width="11.9083333333333" style="136" customWidth="1"/>
    <col min="5126" max="5126" width="17.2666666666667" style="136" customWidth="1"/>
    <col min="5127" max="5375" width="9" style="136"/>
    <col min="5376" max="5376" width="8.90833333333333" style="136" customWidth="1"/>
    <col min="5377" max="5377" width="21.9083333333333" style="136" customWidth="1"/>
    <col min="5378" max="5378" width="9" style="136" hidden="1" customWidth="1"/>
    <col min="5379" max="5379" width="23.6333333333333" style="136" customWidth="1"/>
    <col min="5380" max="5380" width="51.0916666666667" style="136" customWidth="1"/>
    <col min="5381" max="5381" width="11.9083333333333" style="136" customWidth="1"/>
    <col min="5382" max="5382" width="17.2666666666667" style="136" customWidth="1"/>
    <col min="5383" max="5631" width="9" style="136"/>
    <col min="5632" max="5632" width="8.90833333333333" style="136" customWidth="1"/>
    <col min="5633" max="5633" width="21.9083333333333" style="136" customWidth="1"/>
    <col min="5634" max="5634" width="9" style="136" hidden="1" customWidth="1"/>
    <col min="5635" max="5635" width="23.6333333333333" style="136" customWidth="1"/>
    <col min="5636" max="5636" width="51.0916666666667" style="136" customWidth="1"/>
    <col min="5637" max="5637" width="11.9083333333333" style="136" customWidth="1"/>
    <col min="5638" max="5638" width="17.2666666666667" style="136" customWidth="1"/>
    <col min="5639" max="5887" width="9" style="136"/>
    <col min="5888" max="5888" width="8.90833333333333" style="136" customWidth="1"/>
    <col min="5889" max="5889" width="21.9083333333333" style="136" customWidth="1"/>
    <col min="5890" max="5890" width="9" style="136" hidden="1" customWidth="1"/>
    <col min="5891" max="5891" width="23.6333333333333" style="136" customWidth="1"/>
    <col min="5892" max="5892" width="51.0916666666667" style="136" customWidth="1"/>
    <col min="5893" max="5893" width="11.9083333333333" style="136" customWidth="1"/>
    <col min="5894" max="5894" width="17.2666666666667" style="136" customWidth="1"/>
    <col min="5895" max="6143" width="9" style="136"/>
    <col min="6144" max="6144" width="8.90833333333333" style="136" customWidth="1"/>
    <col min="6145" max="6145" width="21.9083333333333" style="136" customWidth="1"/>
    <col min="6146" max="6146" width="9" style="136" hidden="1" customWidth="1"/>
    <col min="6147" max="6147" width="23.6333333333333" style="136" customWidth="1"/>
    <col min="6148" max="6148" width="51.0916666666667" style="136" customWidth="1"/>
    <col min="6149" max="6149" width="11.9083333333333" style="136" customWidth="1"/>
    <col min="6150" max="6150" width="17.2666666666667" style="136" customWidth="1"/>
    <col min="6151" max="6399" width="9" style="136"/>
    <col min="6400" max="6400" width="8.90833333333333" style="136" customWidth="1"/>
    <col min="6401" max="6401" width="21.9083333333333" style="136" customWidth="1"/>
    <col min="6402" max="6402" width="9" style="136" hidden="1" customWidth="1"/>
    <col min="6403" max="6403" width="23.6333333333333" style="136" customWidth="1"/>
    <col min="6404" max="6404" width="51.0916666666667" style="136" customWidth="1"/>
    <col min="6405" max="6405" width="11.9083333333333" style="136" customWidth="1"/>
    <col min="6406" max="6406" width="17.2666666666667" style="136" customWidth="1"/>
    <col min="6407" max="6655" width="9" style="136"/>
    <col min="6656" max="6656" width="8.90833333333333" style="136" customWidth="1"/>
    <col min="6657" max="6657" width="21.9083333333333" style="136" customWidth="1"/>
    <col min="6658" max="6658" width="9" style="136" hidden="1" customWidth="1"/>
    <col min="6659" max="6659" width="23.6333333333333" style="136" customWidth="1"/>
    <col min="6660" max="6660" width="51.0916666666667" style="136" customWidth="1"/>
    <col min="6661" max="6661" width="11.9083333333333" style="136" customWidth="1"/>
    <col min="6662" max="6662" width="17.2666666666667" style="136" customWidth="1"/>
    <col min="6663" max="6911" width="9" style="136"/>
    <col min="6912" max="6912" width="8.90833333333333" style="136" customWidth="1"/>
    <col min="6913" max="6913" width="21.9083333333333" style="136" customWidth="1"/>
    <col min="6914" max="6914" width="9" style="136" hidden="1" customWidth="1"/>
    <col min="6915" max="6915" width="23.6333333333333" style="136" customWidth="1"/>
    <col min="6916" max="6916" width="51.0916666666667" style="136" customWidth="1"/>
    <col min="6917" max="6917" width="11.9083333333333" style="136" customWidth="1"/>
    <col min="6918" max="6918" width="17.2666666666667" style="136" customWidth="1"/>
    <col min="6919" max="7167" width="9" style="136"/>
    <col min="7168" max="7168" width="8.90833333333333" style="136" customWidth="1"/>
    <col min="7169" max="7169" width="21.9083333333333" style="136" customWidth="1"/>
    <col min="7170" max="7170" width="9" style="136" hidden="1" customWidth="1"/>
    <col min="7171" max="7171" width="23.6333333333333" style="136" customWidth="1"/>
    <col min="7172" max="7172" width="51.0916666666667" style="136" customWidth="1"/>
    <col min="7173" max="7173" width="11.9083333333333" style="136" customWidth="1"/>
    <col min="7174" max="7174" width="17.2666666666667" style="136" customWidth="1"/>
    <col min="7175" max="7423" width="9" style="136"/>
    <col min="7424" max="7424" width="8.90833333333333" style="136" customWidth="1"/>
    <col min="7425" max="7425" width="21.9083333333333" style="136" customWidth="1"/>
    <col min="7426" max="7426" width="9" style="136" hidden="1" customWidth="1"/>
    <col min="7427" max="7427" width="23.6333333333333" style="136" customWidth="1"/>
    <col min="7428" max="7428" width="51.0916666666667" style="136" customWidth="1"/>
    <col min="7429" max="7429" width="11.9083333333333" style="136" customWidth="1"/>
    <col min="7430" max="7430" width="17.2666666666667" style="136" customWidth="1"/>
    <col min="7431" max="7679" width="9" style="136"/>
    <col min="7680" max="7680" width="8.90833333333333" style="136" customWidth="1"/>
    <col min="7681" max="7681" width="21.9083333333333" style="136" customWidth="1"/>
    <col min="7682" max="7682" width="9" style="136" hidden="1" customWidth="1"/>
    <col min="7683" max="7683" width="23.6333333333333" style="136" customWidth="1"/>
    <col min="7684" max="7684" width="51.0916666666667" style="136" customWidth="1"/>
    <col min="7685" max="7685" width="11.9083333333333" style="136" customWidth="1"/>
    <col min="7686" max="7686" width="17.2666666666667" style="136" customWidth="1"/>
    <col min="7687" max="7935" width="9" style="136"/>
    <col min="7936" max="7936" width="8.90833333333333" style="136" customWidth="1"/>
    <col min="7937" max="7937" width="21.9083333333333" style="136" customWidth="1"/>
    <col min="7938" max="7938" width="9" style="136" hidden="1" customWidth="1"/>
    <col min="7939" max="7939" width="23.6333333333333" style="136" customWidth="1"/>
    <col min="7940" max="7940" width="51.0916666666667" style="136" customWidth="1"/>
    <col min="7941" max="7941" width="11.9083333333333" style="136" customWidth="1"/>
    <col min="7942" max="7942" width="17.2666666666667" style="136" customWidth="1"/>
    <col min="7943" max="8191" width="9" style="136"/>
    <col min="8192" max="8192" width="8.90833333333333" style="136" customWidth="1"/>
    <col min="8193" max="8193" width="21.9083333333333" style="136" customWidth="1"/>
    <col min="8194" max="8194" width="9" style="136" hidden="1" customWidth="1"/>
    <col min="8195" max="8195" width="23.6333333333333" style="136" customWidth="1"/>
    <col min="8196" max="8196" width="51.0916666666667" style="136" customWidth="1"/>
    <col min="8197" max="8197" width="11.9083333333333" style="136" customWidth="1"/>
    <col min="8198" max="8198" width="17.2666666666667" style="136" customWidth="1"/>
    <col min="8199" max="8447" width="9" style="136"/>
    <col min="8448" max="8448" width="8.90833333333333" style="136" customWidth="1"/>
    <col min="8449" max="8449" width="21.9083333333333" style="136" customWidth="1"/>
    <col min="8450" max="8450" width="9" style="136" hidden="1" customWidth="1"/>
    <col min="8451" max="8451" width="23.6333333333333" style="136" customWidth="1"/>
    <col min="8452" max="8452" width="51.0916666666667" style="136" customWidth="1"/>
    <col min="8453" max="8453" width="11.9083333333333" style="136" customWidth="1"/>
    <col min="8454" max="8454" width="17.2666666666667" style="136" customWidth="1"/>
    <col min="8455" max="8703" width="9" style="136"/>
    <col min="8704" max="8704" width="8.90833333333333" style="136" customWidth="1"/>
    <col min="8705" max="8705" width="21.9083333333333" style="136" customWidth="1"/>
    <col min="8706" max="8706" width="9" style="136" hidden="1" customWidth="1"/>
    <col min="8707" max="8707" width="23.6333333333333" style="136" customWidth="1"/>
    <col min="8708" max="8708" width="51.0916666666667" style="136" customWidth="1"/>
    <col min="8709" max="8709" width="11.9083333333333" style="136" customWidth="1"/>
    <col min="8710" max="8710" width="17.2666666666667" style="136" customWidth="1"/>
    <col min="8711" max="8959" width="9" style="136"/>
    <col min="8960" max="8960" width="8.90833333333333" style="136" customWidth="1"/>
    <col min="8961" max="8961" width="21.9083333333333" style="136" customWidth="1"/>
    <col min="8962" max="8962" width="9" style="136" hidden="1" customWidth="1"/>
    <col min="8963" max="8963" width="23.6333333333333" style="136" customWidth="1"/>
    <col min="8964" max="8964" width="51.0916666666667" style="136" customWidth="1"/>
    <col min="8965" max="8965" width="11.9083333333333" style="136" customWidth="1"/>
    <col min="8966" max="8966" width="17.2666666666667" style="136" customWidth="1"/>
    <col min="8967" max="9215" width="9" style="136"/>
    <col min="9216" max="9216" width="8.90833333333333" style="136" customWidth="1"/>
    <col min="9217" max="9217" width="21.9083333333333" style="136" customWidth="1"/>
    <col min="9218" max="9218" width="9" style="136" hidden="1" customWidth="1"/>
    <col min="9219" max="9219" width="23.6333333333333" style="136" customWidth="1"/>
    <col min="9220" max="9220" width="51.0916666666667" style="136" customWidth="1"/>
    <col min="9221" max="9221" width="11.9083333333333" style="136" customWidth="1"/>
    <col min="9222" max="9222" width="17.2666666666667" style="136" customWidth="1"/>
    <col min="9223" max="9471" width="9" style="136"/>
    <col min="9472" max="9472" width="8.90833333333333" style="136" customWidth="1"/>
    <col min="9473" max="9473" width="21.9083333333333" style="136" customWidth="1"/>
    <col min="9474" max="9474" width="9" style="136" hidden="1" customWidth="1"/>
    <col min="9475" max="9475" width="23.6333333333333" style="136" customWidth="1"/>
    <col min="9476" max="9476" width="51.0916666666667" style="136" customWidth="1"/>
    <col min="9477" max="9477" width="11.9083333333333" style="136" customWidth="1"/>
    <col min="9478" max="9478" width="17.2666666666667" style="136" customWidth="1"/>
    <col min="9479" max="9727" width="9" style="136"/>
    <col min="9728" max="9728" width="8.90833333333333" style="136" customWidth="1"/>
    <col min="9729" max="9729" width="21.9083333333333" style="136" customWidth="1"/>
    <col min="9730" max="9730" width="9" style="136" hidden="1" customWidth="1"/>
    <col min="9731" max="9731" width="23.6333333333333" style="136" customWidth="1"/>
    <col min="9732" max="9732" width="51.0916666666667" style="136" customWidth="1"/>
    <col min="9733" max="9733" width="11.9083333333333" style="136" customWidth="1"/>
    <col min="9734" max="9734" width="17.2666666666667" style="136" customWidth="1"/>
    <col min="9735" max="9983" width="9" style="136"/>
    <col min="9984" max="9984" width="8.90833333333333" style="136" customWidth="1"/>
    <col min="9985" max="9985" width="21.9083333333333" style="136" customWidth="1"/>
    <col min="9986" max="9986" width="9" style="136" hidden="1" customWidth="1"/>
    <col min="9987" max="9987" width="23.6333333333333" style="136" customWidth="1"/>
    <col min="9988" max="9988" width="51.0916666666667" style="136" customWidth="1"/>
    <col min="9989" max="9989" width="11.9083333333333" style="136" customWidth="1"/>
    <col min="9990" max="9990" width="17.2666666666667" style="136" customWidth="1"/>
    <col min="9991" max="10239" width="9" style="136"/>
    <col min="10240" max="10240" width="8.90833333333333" style="136" customWidth="1"/>
    <col min="10241" max="10241" width="21.9083333333333" style="136" customWidth="1"/>
    <col min="10242" max="10242" width="9" style="136" hidden="1" customWidth="1"/>
    <col min="10243" max="10243" width="23.6333333333333" style="136" customWidth="1"/>
    <col min="10244" max="10244" width="51.0916666666667" style="136" customWidth="1"/>
    <col min="10245" max="10245" width="11.9083333333333" style="136" customWidth="1"/>
    <col min="10246" max="10246" width="17.2666666666667" style="136" customWidth="1"/>
    <col min="10247" max="10495" width="9" style="136"/>
    <col min="10496" max="10496" width="8.90833333333333" style="136" customWidth="1"/>
    <col min="10497" max="10497" width="21.9083333333333" style="136" customWidth="1"/>
    <col min="10498" max="10498" width="9" style="136" hidden="1" customWidth="1"/>
    <col min="10499" max="10499" width="23.6333333333333" style="136" customWidth="1"/>
    <col min="10500" max="10500" width="51.0916666666667" style="136" customWidth="1"/>
    <col min="10501" max="10501" width="11.9083333333333" style="136" customWidth="1"/>
    <col min="10502" max="10502" width="17.2666666666667" style="136" customWidth="1"/>
    <col min="10503" max="10751" width="9" style="136"/>
    <col min="10752" max="10752" width="8.90833333333333" style="136" customWidth="1"/>
    <col min="10753" max="10753" width="21.9083333333333" style="136" customWidth="1"/>
    <col min="10754" max="10754" width="9" style="136" hidden="1" customWidth="1"/>
    <col min="10755" max="10755" width="23.6333333333333" style="136" customWidth="1"/>
    <col min="10756" max="10756" width="51.0916666666667" style="136" customWidth="1"/>
    <col min="10757" max="10757" width="11.9083333333333" style="136" customWidth="1"/>
    <col min="10758" max="10758" width="17.2666666666667" style="136" customWidth="1"/>
    <col min="10759" max="11007" width="9" style="136"/>
    <col min="11008" max="11008" width="8.90833333333333" style="136" customWidth="1"/>
    <col min="11009" max="11009" width="21.9083333333333" style="136" customWidth="1"/>
    <col min="11010" max="11010" width="9" style="136" hidden="1" customWidth="1"/>
    <col min="11011" max="11011" width="23.6333333333333" style="136" customWidth="1"/>
    <col min="11012" max="11012" width="51.0916666666667" style="136" customWidth="1"/>
    <col min="11013" max="11013" width="11.9083333333333" style="136" customWidth="1"/>
    <col min="11014" max="11014" width="17.2666666666667" style="136" customWidth="1"/>
    <col min="11015" max="11263" width="9" style="136"/>
    <col min="11264" max="11264" width="8.90833333333333" style="136" customWidth="1"/>
    <col min="11265" max="11265" width="21.9083333333333" style="136" customWidth="1"/>
    <col min="11266" max="11266" width="9" style="136" hidden="1" customWidth="1"/>
    <col min="11267" max="11267" width="23.6333333333333" style="136" customWidth="1"/>
    <col min="11268" max="11268" width="51.0916666666667" style="136" customWidth="1"/>
    <col min="11269" max="11269" width="11.9083333333333" style="136" customWidth="1"/>
    <col min="11270" max="11270" width="17.2666666666667" style="136" customWidth="1"/>
    <col min="11271" max="11519" width="9" style="136"/>
    <col min="11520" max="11520" width="8.90833333333333" style="136" customWidth="1"/>
    <col min="11521" max="11521" width="21.9083333333333" style="136" customWidth="1"/>
    <col min="11522" max="11522" width="9" style="136" hidden="1" customWidth="1"/>
    <col min="11523" max="11523" width="23.6333333333333" style="136" customWidth="1"/>
    <col min="11524" max="11524" width="51.0916666666667" style="136" customWidth="1"/>
    <col min="11525" max="11525" width="11.9083333333333" style="136" customWidth="1"/>
    <col min="11526" max="11526" width="17.2666666666667" style="136" customWidth="1"/>
    <col min="11527" max="11775" width="9" style="136"/>
    <col min="11776" max="11776" width="8.90833333333333" style="136" customWidth="1"/>
    <col min="11777" max="11777" width="21.9083333333333" style="136" customWidth="1"/>
    <col min="11778" max="11778" width="9" style="136" hidden="1" customWidth="1"/>
    <col min="11779" max="11779" width="23.6333333333333" style="136" customWidth="1"/>
    <col min="11780" max="11780" width="51.0916666666667" style="136" customWidth="1"/>
    <col min="11781" max="11781" width="11.9083333333333" style="136" customWidth="1"/>
    <col min="11782" max="11782" width="17.2666666666667" style="136" customWidth="1"/>
    <col min="11783" max="12031" width="9" style="136"/>
    <col min="12032" max="12032" width="8.90833333333333" style="136" customWidth="1"/>
    <col min="12033" max="12033" width="21.9083333333333" style="136" customWidth="1"/>
    <col min="12034" max="12034" width="9" style="136" hidden="1" customWidth="1"/>
    <col min="12035" max="12035" width="23.6333333333333" style="136" customWidth="1"/>
    <col min="12036" max="12036" width="51.0916666666667" style="136" customWidth="1"/>
    <col min="12037" max="12037" width="11.9083333333333" style="136" customWidth="1"/>
    <col min="12038" max="12038" width="17.2666666666667" style="136" customWidth="1"/>
    <col min="12039" max="12287" width="9" style="136"/>
    <col min="12288" max="12288" width="8.90833333333333" style="136" customWidth="1"/>
    <col min="12289" max="12289" width="21.9083333333333" style="136" customWidth="1"/>
    <col min="12290" max="12290" width="9" style="136" hidden="1" customWidth="1"/>
    <col min="12291" max="12291" width="23.6333333333333" style="136" customWidth="1"/>
    <col min="12292" max="12292" width="51.0916666666667" style="136" customWidth="1"/>
    <col min="12293" max="12293" width="11.9083333333333" style="136" customWidth="1"/>
    <col min="12294" max="12294" width="17.2666666666667" style="136" customWidth="1"/>
    <col min="12295" max="12543" width="9" style="136"/>
    <col min="12544" max="12544" width="8.90833333333333" style="136" customWidth="1"/>
    <col min="12545" max="12545" width="21.9083333333333" style="136" customWidth="1"/>
    <col min="12546" max="12546" width="9" style="136" hidden="1" customWidth="1"/>
    <col min="12547" max="12547" width="23.6333333333333" style="136" customWidth="1"/>
    <col min="12548" max="12548" width="51.0916666666667" style="136" customWidth="1"/>
    <col min="12549" max="12549" width="11.9083333333333" style="136" customWidth="1"/>
    <col min="12550" max="12550" width="17.2666666666667" style="136" customWidth="1"/>
    <col min="12551" max="12799" width="9" style="136"/>
    <col min="12800" max="12800" width="8.90833333333333" style="136" customWidth="1"/>
    <col min="12801" max="12801" width="21.9083333333333" style="136" customWidth="1"/>
    <col min="12802" max="12802" width="9" style="136" hidden="1" customWidth="1"/>
    <col min="12803" max="12803" width="23.6333333333333" style="136" customWidth="1"/>
    <col min="12804" max="12804" width="51.0916666666667" style="136" customWidth="1"/>
    <col min="12805" max="12805" width="11.9083333333333" style="136" customWidth="1"/>
    <col min="12806" max="12806" width="17.2666666666667" style="136" customWidth="1"/>
    <col min="12807" max="13055" width="9" style="136"/>
    <col min="13056" max="13056" width="8.90833333333333" style="136" customWidth="1"/>
    <col min="13057" max="13057" width="21.9083333333333" style="136" customWidth="1"/>
    <col min="13058" max="13058" width="9" style="136" hidden="1" customWidth="1"/>
    <col min="13059" max="13059" width="23.6333333333333" style="136" customWidth="1"/>
    <col min="13060" max="13060" width="51.0916666666667" style="136" customWidth="1"/>
    <col min="13061" max="13061" width="11.9083333333333" style="136" customWidth="1"/>
    <col min="13062" max="13062" width="17.2666666666667" style="136" customWidth="1"/>
    <col min="13063" max="13311" width="9" style="136"/>
    <col min="13312" max="13312" width="8.90833333333333" style="136" customWidth="1"/>
    <col min="13313" max="13313" width="21.9083333333333" style="136" customWidth="1"/>
    <col min="13314" max="13314" width="9" style="136" hidden="1" customWidth="1"/>
    <col min="13315" max="13315" width="23.6333333333333" style="136" customWidth="1"/>
    <col min="13316" max="13316" width="51.0916666666667" style="136" customWidth="1"/>
    <col min="13317" max="13317" width="11.9083333333333" style="136" customWidth="1"/>
    <col min="13318" max="13318" width="17.2666666666667" style="136" customWidth="1"/>
    <col min="13319" max="13567" width="9" style="136"/>
    <col min="13568" max="13568" width="8.90833333333333" style="136" customWidth="1"/>
    <col min="13569" max="13569" width="21.9083333333333" style="136" customWidth="1"/>
    <col min="13570" max="13570" width="9" style="136" hidden="1" customWidth="1"/>
    <col min="13571" max="13571" width="23.6333333333333" style="136" customWidth="1"/>
    <col min="13572" max="13572" width="51.0916666666667" style="136" customWidth="1"/>
    <col min="13573" max="13573" width="11.9083333333333" style="136" customWidth="1"/>
    <col min="13574" max="13574" width="17.2666666666667" style="136" customWidth="1"/>
    <col min="13575" max="13823" width="9" style="136"/>
    <col min="13824" max="13824" width="8.90833333333333" style="136" customWidth="1"/>
    <col min="13825" max="13825" width="21.9083333333333" style="136" customWidth="1"/>
    <col min="13826" max="13826" width="9" style="136" hidden="1" customWidth="1"/>
    <col min="13827" max="13827" width="23.6333333333333" style="136" customWidth="1"/>
    <col min="13828" max="13828" width="51.0916666666667" style="136" customWidth="1"/>
    <col min="13829" max="13829" width="11.9083333333333" style="136" customWidth="1"/>
    <col min="13830" max="13830" width="17.2666666666667" style="136" customWidth="1"/>
    <col min="13831" max="14079" width="9" style="136"/>
    <col min="14080" max="14080" width="8.90833333333333" style="136" customWidth="1"/>
    <col min="14081" max="14081" width="21.9083333333333" style="136" customWidth="1"/>
    <col min="14082" max="14082" width="9" style="136" hidden="1" customWidth="1"/>
    <col min="14083" max="14083" width="23.6333333333333" style="136" customWidth="1"/>
    <col min="14084" max="14084" width="51.0916666666667" style="136" customWidth="1"/>
    <col min="14085" max="14085" width="11.9083333333333" style="136" customWidth="1"/>
    <col min="14086" max="14086" width="17.2666666666667" style="136" customWidth="1"/>
    <col min="14087" max="14335" width="9" style="136"/>
    <col min="14336" max="14336" width="8.90833333333333" style="136" customWidth="1"/>
    <col min="14337" max="14337" width="21.9083333333333" style="136" customWidth="1"/>
    <col min="14338" max="14338" width="9" style="136" hidden="1" customWidth="1"/>
    <col min="14339" max="14339" width="23.6333333333333" style="136" customWidth="1"/>
    <col min="14340" max="14340" width="51.0916666666667" style="136" customWidth="1"/>
    <col min="14341" max="14341" width="11.9083333333333" style="136" customWidth="1"/>
    <col min="14342" max="14342" width="17.2666666666667" style="136" customWidth="1"/>
    <col min="14343" max="14591" width="9" style="136"/>
    <col min="14592" max="14592" width="8.90833333333333" style="136" customWidth="1"/>
    <col min="14593" max="14593" width="21.9083333333333" style="136" customWidth="1"/>
    <col min="14594" max="14594" width="9" style="136" hidden="1" customWidth="1"/>
    <col min="14595" max="14595" width="23.6333333333333" style="136" customWidth="1"/>
    <col min="14596" max="14596" width="51.0916666666667" style="136" customWidth="1"/>
    <col min="14597" max="14597" width="11.9083333333333" style="136" customWidth="1"/>
    <col min="14598" max="14598" width="17.2666666666667" style="136" customWidth="1"/>
    <col min="14599" max="14847" width="9" style="136"/>
    <col min="14848" max="14848" width="8.90833333333333" style="136" customWidth="1"/>
    <col min="14849" max="14849" width="21.9083333333333" style="136" customWidth="1"/>
    <col min="14850" max="14850" width="9" style="136" hidden="1" customWidth="1"/>
    <col min="14851" max="14851" width="23.6333333333333" style="136" customWidth="1"/>
    <col min="14852" max="14852" width="51.0916666666667" style="136" customWidth="1"/>
    <col min="14853" max="14853" width="11.9083333333333" style="136" customWidth="1"/>
    <col min="14854" max="14854" width="17.2666666666667" style="136" customWidth="1"/>
    <col min="14855" max="15103" width="9" style="136"/>
    <col min="15104" max="15104" width="8.90833333333333" style="136" customWidth="1"/>
    <col min="15105" max="15105" width="21.9083333333333" style="136" customWidth="1"/>
    <col min="15106" max="15106" width="9" style="136" hidden="1" customWidth="1"/>
    <col min="15107" max="15107" width="23.6333333333333" style="136" customWidth="1"/>
    <col min="15108" max="15108" width="51.0916666666667" style="136" customWidth="1"/>
    <col min="15109" max="15109" width="11.9083333333333" style="136" customWidth="1"/>
    <col min="15110" max="15110" width="17.2666666666667" style="136" customWidth="1"/>
    <col min="15111" max="15359" width="9" style="136"/>
    <col min="15360" max="15360" width="8.90833333333333" style="136" customWidth="1"/>
    <col min="15361" max="15361" width="21.9083333333333" style="136" customWidth="1"/>
    <col min="15362" max="15362" width="9" style="136" hidden="1" customWidth="1"/>
    <col min="15363" max="15363" width="23.6333333333333" style="136" customWidth="1"/>
    <col min="15364" max="15364" width="51.0916666666667" style="136" customWidth="1"/>
    <col min="15365" max="15365" width="11.9083333333333" style="136" customWidth="1"/>
    <col min="15366" max="15366" width="17.2666666666667" style="136" customWidth="1"/>
    <col min="15367" max="15615" width="9" style="136"/>
    <col min="15616" max="15616" width="8.90833333333333" style="136" customWidth="1"/>
    <col min="15617" max="15617" width="21.9083333333333" style="136" customWidth="1"/>
    <col min="15618" max="15618" width="9" style="136" hidden="1" customWidth="1"/>
    <col min="15619" max="15619" width="23.6333333333333" style="136" customWidth="1"/>
    <col min="15620" max="15620" width="51.0916666666667" style="136" customWidth="1"/>
    <col min="15621" max="15621" width="11.9083333333333" style="136" customWidth="1"/>
    <col min="15622" max="15622" width="17.2666666666667" style="136" customWidth="1"/>
    <col min="15623" max="15871" width="9" style="136"/>
    <col min="15872" max="15872" width="8.90833333333333" style="136" customWidth="1"/>
    <col min="15873" max="15873" width="21.9083333333333" style="136" customWidth="1"/>
    <col min="15874" max="15874" width="9" style="136" hidden="1" customWidth="1"/>
    <col min="15875" max="15875" width="23.6333333333333" style="136" customWidth="1"/>
    <col min="15876" max="15876" width="51.0916666666667" style="136" customWidth="1"/>
    <col min="15877" max="15877" width="11.9083333333333" style="136" customWidth="1"/>
    <col min="15878" max="15878" width="17.2666666666667" style="136" customWidth="1"/>
    <col min="15879" max="16127" width="9" style="136"/>
    <col min="16128" max="16128" width="8.90833333333333" style="136" customWidth="1"/>
    <col min="16129" max="16129" width="21.9083333333333" style="136" customWidth="1"/>
    <col min="16130" max="16130" width="9" style="136" hidden="1" customWidth="1"/>
    <col min="16131" max="16131" width="23.6333333333333" style="136" customWidth="1"/>
    <col min="16132" max="16132" width="51.0916666666667" style="136" customWidth="1"/>
    <col min="16133" max="16133" width="11.9083333333333" style="136" customWidth="1"/>
    <col min="16134" max="16134" width="17.2666666666667" style="136" customWidth="1"/>
    <col min="16135" max="16384" width="9" style="136"/>
  </cols>
  <sheetData>
    <row r="1" s="133" customFormat="1" ht="18" customHeight="1" spans="1:8">
      <c r="A1" s="139" t="s">
        <v>847</v>
      </c>
      <c r="B1" s="140"/>
      <c r="E1" s="141"/>
    </row>
    <row r="2" ht="43.5" customHeight="1" spans="1:8">
      <c r="A2" s="142" t="s">
        <v>848</v>
      </c>
      <c r="B2" s="142"/>
      <c r="C2" s="142"/>
      <c r="D2" s="142"/>
      <c r="E2" s="142"/>
      <c r="F2" s="142"/>
      <c r="G2" s="143"/>
    </row>
    <row r="3" ht="18.75" customHeight="1" spans="1:8">
      <c r="A3" s="144"/>
      <c r="B3" s="145"/>
      <c r="C3" s="144"/>
      <c r="D3" s="144"/>
      <c r="E3" s="146"/>
      <c r="F3" s="147" t="s">
        <v>849</v>
      </c>
    </row>
    <row r="4" s="134" customFormat="1" ht="33" customHeight="1" spans="1:8">
      <c r="A4" s="148" t="s">
        <v>520</v>
      </c>
      <c r="B4" s="149" t="s">
        <v>540</v>
      </c>
      <c r="C4" s="150" t="s">
        <v>467</v>
      </c>
      <c r="D4" s="150" t="s">
        <v>528</v>
      </c>
      <c r="E4" s="151" t="s">
        <v>522</v>
      </c>
      <c r="F4" s="150" t="s">
        <v>529</v>
      </c>
    </row>
    <row r="5" s="134" customFormat="1" ht="33" customHeight="1" spans="1:8">
      <c r="A5" s="152"/>
      <c r="B5" s="153" t="s">
        <v>523</v>
      </c>
      <c r="C5" s="154"/>
      <c r="D5" s="155"/>
      <c r="E5" s="156">
        <v>930825.29</v>
      </c>
      <c r="F5" s="157"/>
      <c r="H5" s="158"/>
    </row>
    <row r="6" ht="50" customHeight="1" spans="1:8">
      <c r="A6" s="159">
        <v>1</v>
      </c>
      <c r="B6" s="160" t="s">
        <v>850</v>
      </c>
      <c r="C6" s="161" t="s">
        <v>631</v>
      </c>
      <c r="D6" s="161" t="s">
        <v>851</v>
      </c>
      <c r="E6" s="162">
        <v>348</v>
      </c>
      <c r="F6" s="163" t="s">
        <v>549</v>
      </c>
    </row>
    <row r="7" ht="48" customHeight="1" spans="1:8">
      <c r="A7" s="159">
        <v>2</v>
      </c>
      <c r="B7" s="160" t="s">
        <v>852</v>
      </c>
      <c r="C7" s="161" t="s">
        <v>631</v>
      </c>
      <c r="D7" s="161" t="s">
        <v>853</v>
      </c>
      <c r="E7" s="162">
        <v>176</v>
      </c>
      <c r="F7" s="163" t="s">
        <v>549</v>
      </c>
    </row>
    <row r="8" ht="45" customHeight="1" spans="1:8">
      <c r="A8" s="159">
        <v>3</v>
      </c>
      <c r="B8" s="160" t="s">
        <v>854</v>
      </c>
      <c r="C8" s="161" t="s">
        <v>631</v>
      </c>
      <c r="D8" s="161" t="s">
        <v>855</v>
      </c>
      <c r="E8" s="162">
        <v>57</v>
      </c>
      <c r="F8" s="163" t="s">
        <v>549</v>
      </c>
    </row>
    <row r="9" s="135" customFormat="1" ht="33" customHeight="1" spans="1:8">
      <c r="A9" s="152"/>
      <c r="B9" s="164"/>
      <c r="C9" s="155" t="s">
        <v>856</v>
      </c>
      <c r="D9" s="155"/>
      <c r="E9" s="156">
        <v>581</v>
      </c>
      <c r="F9" s="157"/>
    </row>
    <row r="10" ht="33" customHeight="1" spans="1:8">
      <c r="A10" s="159">
        <v>4</v>
      </c>
      <c r="B10" s="160" t="s">
        <v>857</v>
      </c>
      <c r="C10" s="161" t="s">
        <v>736</v>
      </c>
      <c r="D10" s="161" t="s">
        <v>728</v>
      </c>
      <c r="E10" s="162">
        <v>6000</v>
      </c>
      <c r="F10" s="163" t="s">
        <v>549</v>
      </c>
    </row>
    <row r="11" ht="33" customHeight="1" spans="1:8">
      <c r="A11" s="159">
        <v>5</v>
      </c>
      <c r="B11" s="160" t="s">
        <v>858</v>
      </c>
      <c r="C11" s="161" t="s">
        <v>736</v>
      </c>
      <c r="D11" s="161" t="s">
        <v>859</v>
      </c>
      <c r="E11" s="162">
        <v>31160</v>
      </c>
      <c r="F11" s="163" t="s">
        <v>549</v>
      </c>
    </row>
    <row r="12" ht="33" customHeight="1" spans="1:8">
      <c r="A12" s="159">
        <v>6</v>
      </c>
      <c r="B12" s="160" t="s">
        <v>860</v>
      </c>
      <c r="C12" s="161" t="s">
        <v>736</v>
      </c>
      <c r="D12" s="161" t="s">
        <v>861</v>
      </c>
      <c r="E12" s="162">
        <v>9000</v>
      </c>
      <c r="F12" s="163" t="s">
        <v>549</v>
      </c>
    </row>
    <row r="13" ht="33" customHeight="1" spans="1:8">
      <c r="A13" s="159">
        <v>7</v>
      </c>
      <c r="B13" s="160" t="s">
        <v>862</v>
      </c>
      <c r="C13" s="161" t="s">
        <v>736</v>
      </c>
      <c r="D13" s="161" t="s">
        <v>863</v>
      </c>
      <c r="E13" s="162">
        <v>1000</v>
      </c>
      <c r="F13" s="163" t="s">
        <v>549</v>
      </c>
    </row>
    <row r="14" ht="33" customHeight="1" spans="1:8">
      <c r="A14" s="159">
        <v>8</v>
      </c>
      <c r="B14" s="160" t="s">
        <v>864</v>
      </c>
      <c r="C14" s="161" t="s">
        <v>736</v>
      </c>
      <c r="D14" s="161" t="s">
        <v>865</v>
      </c>
      <c r="E14" s="162">
        <v>-13612</v>
      </c>
      <c r="F14" s="163" t="s">
        <v>587</v>
      </c>
    </row>
    <row r="15" s="135" customFormat="1" ht="33" customHeight="1" spans="1:8">
      <c r="A15" s="152"/>
      <c r="B15" s="164"/>
      <c r="C15" s="155" t="s">
        <v>866</v>
      </c>
      <c r="D15" s="155"/>
      <c r="E15" s="156">
        <v>33548</v>
      </c>
      <c r="F15" s="157"/>
    </row>
    <row r="16" ht="33" customHeight="1" spans="1:8">
      <c r="A16" s="159">
        <v>9</v>
      </c>
      <c r="B16" s="160" t="s">
        <v>867</v>
      </c>
      <c r="C16" s="161" t="s">
        <v>511</v>
      </c>
      <c r="D16" s="161" t="s">
        <v>868</v>
      </c>
      <c r="E16" s="162">
        <v>38.2</v>
      </c>
      <c r="F16" s="163" t="s">
        <v>549</v>
      </c>
    </row>
    <row r="17" ht="33" customHeight="1" spans="1:6">
      <c r="A17" s="159">
        <v>10</v>
      </c>
      <c r="B17" s="160" t="s">
        <v>869</v>
      </c>
      <c r="C17" s="161" t="s">
        <v>511</v>
      </c>
      <c r="D17" s="161" t="s">
        <v>870</v>
      </c>
      <c r="E17" s="162">
        <v>5122.85</v>
      </c>
      <c r="F17" s="163" t="s">
        <v>871</v>
      </c>
    </row>
    <row r="18" ht="33" customHeight="1" spans="1:6">
      <c r="A18" s="159">
        <v>11</v>
      </c>
      <c r="B18" s="160" t="s">
        <v>872</v>
      </c>
      <c r="C18" s="161" t="s">
        <v>511</v>
      </c>
      <c r="D18" s="161" t="s">
        <v>873</v>
      </c>
      <c r="E18" s="162">
        <v>481.24</v>
      </c>
      <c r="F18" s="163" t="s">
        <v>549</v>
      </c>
    </row>
    <row r="19" ht="33" customHeight="1" spans="1:6">
      <c r="A19" s="159">
        <v>12</v>
      </c>
      <c r="B19" s="160" t="s">
        <v>874</v>
      </c>
      <c r="C19" s="161" t="s">
        <v>511</v>
      </c>
      <c r="D19" s="161" t="s">
        <v>875</v>
      </c>
      <c r="E19" s="162">
        <v>153</v>
      </c>
      <c r="F19" s="163" t="s">
        <v>549</v>
      </c>
    </row>
    <row r="20" ht="33" customHeight="1" spans="1:6">
      <c r="A20" s="159">
        <v>13</v>
      </c>
      <c r="B20" s="160" t="s">
        <v>876</v>
      </c>
      <c r="C20" s="161" t="s">
        <v>511</v>
      </c>
      <c r="D20" s="161" t="s">
        <v>877</v>
      </c>
      <c r="E20" s="162">
        <v>58</v>
      </c>
      <c r="F20" s="163" t="s">
        <v>549</v>
      </c>
    </row>
    <row r="21" ht="33" customHeight="1" spans="1:6">
      <c r="A21" s="159">
        <v>14</v>
      </c>
      <c r="B21" s="160" t="s">
        <v>878</v>
      </c>
      <c r="C21" s="161" t="s">
        <v>511</v>
      </c>
      <c r="D21" s="161" t="s">
        <v>879</v>
      </c>
      <c r="E21" s="162">
        <v>40</v>
      </c>
      <c r="F21" s="163" t="s">
        <v>549</v>
      </c>
    </row>
    <row r="22" s="135" customFormat="1" ht="33" customHeight="1" spans="1:6">
      <c r="A22" s="152"/>
      <c r="B22" s="164"/>
      <c r="C22" s="155" t="s">
        <v>880</v>
      </c>
      <c r="D22" s="155"/>
      <c r="E22" s="156">
        <v>5893.29</v>
      </c>
      <c r="F22" s="157"/>
    </row>
    <row r="23" ht="33" customHeight="1" spans="1:6">
      <c r="A23" s="159">
        <v>15</v>
      </c>
      <c r="B23" s="160" t="s">
        <v>881</v>
      </c>
      <c r="C23" s="161" t="s">
        <v>454</v>
      </c>
      <c r="D23" s="161" t="s">
        <v>882</v>
      </c>
      <c r="E23" s="162">
        <v>679354.51</v>
      </c>
      <c r="F23" s="163" t="s">
        <v>871</v>
      </c>
    </row>
    <row r="24" ht="33" customHeight="1" spans="1:6">
      <c r="A24" s="159">
        <v>16</v>
      </c>
      <c r="B24" s="160" t="s">
        <v>883</v>
      </c>
      <c r="C24" s="161" t="s">
        <v>454</v>
      </c>
      <c r="D24" s="161" t="s">
        <v>884</v>
      </c>
      <c r="E24" s="162">
        <v>62490.3</v>
      </c>
      <c r="F24" s="163" t="s">
        <v>871</v>
      </c>
    </row>
    <row r="25" ht="33" customHeight="1" spans="1:6">
      <c r="A25" s="159">
        <v>17</v>
      </c>
      <c r="B25" s="160" t="s">
        <v>885</v>
      </c>
      <c r="C25" s="161" t="s">
        <v>454</v>
      </c>
      <c r="D25" s="161" t="s">
        <v>886</v>
      </c>
      <c r="E25" s="162">
        <v>66605</v>
      </c>
      <c r="F25" s="163" t="s">
        <v>871</v>
      </c>
    </row>
    <row r="26" ht="33" customHeight="1" spans="1:6">
      <c r="A26" s="159">
        <v>18</v>
      </c>
      <c r="B26" s="160" t="s">
        <v>887</v>
      </c>
      <c r="C26" s="161" t="s">
        <v>454</v>
      </c>
      <c r="D26" s="161" t="s">
        <v>888</v>
      </c>
      <c r="E26" s="162">
        <v>8001.2</v>
      </c>
      <c r="F26" s="163" t="s">
        <v>871</v>
      </c>
    </row>
    <row r="27" ht="33" customHeight="1" spans="1:6">
      <c r="A27" s="159">
        <v>19</v>
      </c>
      <c r="B27" s="160" t="s">
        <v>889</v>
      </c>
      <c r="C27" s="161" t="s">
        <v>454</v>
      </c>
      <c r="D27" s="161" t="s">
        <v>890</v>
      </c>
      <c r="E27" s="162">
        <v>74351.99</v>
      </c>
      <c r="F27" s="163" t="s">
        <v>871</v>
      </c>
    </row>
    <row r="28" s="135" customFormat="1" ht="33" customHeight="1" spans="1:6">
      <c r="A28" s="152"/>
      <c r="B28" s="164"/>
      <c r="C28" s="155" t="s">
        <v>891</v>
      </c>
      <c r="D28" s="155"/>
      <c r="E28" s="156">
        <v>890803</v>
      </c>
      <c r="F28" s="157"/>
    </row>
  </sheetData>
  <autoFilter xmlns:etc="http://www.wps.cn/officeDocument/2017/etCustomData" ref="A4:F28" etc:filterBottomFollowUsedRange="0">
    <extLst/>
  </autoFilter>
  <mergeCells count="2">
    <mergeCell ref="A2:F2"/>
    <mergeCell ref="B5:C5"/>
  </mergeCells>
  <printOptions horizontalCentered="1"/>
  <pageMargins left="0.314583333333333" right="0.314583333333333" top="0.590277777777778" bottom="0.432638888888889" header="0.511805555555556" footer="0.393055555555556"/>
  <pageSetup paperSize="9" fitToHeight="0" orientation="landscape"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view="pageBreakPreview" zoomScaleNormal="100" workbookViewId="0">
      <selection activeCell="C12" sqref="C12"/>
    </sheetView>
  </sheetViews>
  <sheetFormatPr defaultColWidth="9" defaultRowHeight="13.5"/>
  <cols>
    <col min="1" max="1" width="35.5833333333333" style="106" customWidth="1"/>
    <col min="2" max="2" width="18.9416666666667" style="106" customWidth="1"/>
    <col min="3" max="3" width="22.0166666666667" style="106" customWidth="1"/>
    <col min="4" max="4" width="17.3583333333333" style="106" customWidth="1"/>
    <col min="5" max="5" width="22.6583333333333" style="106" customWidth="1"/>
    <col min="6" max="6" width="18.5" style="106" customWidth="1"/>
    <col min="7" max="7" width="22.35" style="106" customWidth="1"/>
    <col min="8" max="253" width="9" style="106"/>
    <col min="254" max="254" width="22.0916666666667" style="106" customWidth="1"/>
    <col min="255" max="255" width="8.90833333333333" style="106" customWidth="1"/>
    <col min="256" max="257" width="9.09166666666667" style="106" customWidth="1"/>
    <col min="258" max="258" width="21.9083333333333" style="106" customWidth="1"/>
    <col min="259" max="259" width="9.45" style="106" customWidth="1"/>
    <col min="260" max="260" width="8.45" style="106" customWidth="1"/>
    <col min="261" max="261" width="13.2666666666667" style="106" customWidth="1"/>
    <col min="262" max="262" width="15.45" style="106" customWidth="1"/>
    <col min="263" max="509" width="9" style="106"/>
    <col min="510" max="510" width="22.0916666666667" style="106" customWidth="1"/>
    <col min="511" max="511" width="8.90833333333333" style="106" customWidth="1"/>
    <col min="512" max="513" width="9.09166666666667" style="106" customWidth="1"/>
    <col min="514" max="514" width="21.9083333333333" style="106" customWidth="1"/>
    <col min="515" max="515" width="9.45" style="106" customWidth="1"/>
    <col min="516" max="516" width="8.45" style="106" customWidth="1"/>
    <col min="517" max="517" width="13.2666666666667" style="106" customWidth="1"/>
    <col min="518" max="518" width="15.45" style="106" customWidth="1"/>
    <col min="519" max="765" width="9" style="106"/>
    <col min="766" max="766" width="22.0916666666667" style="106" customWidth="1"/>
    <col min="767" max="767" width="8.90833333333333" style="106" customWidth="1"/>
    <col min="768" max="769" width="9.09166666666667" style="106" customWidth="1"/>
    <col min="770" max="770" width="21.9083333333333" style="106" customWidth="1"/>
    <col min="771" max="771" width="9.45" style="106" customWidth="1"/>
    <col min="772" max="772" width="8.45" style="106" customWidth="1"/>
    <col min="773" max="773" width="13.2666666666667" style="106" customWidth="1"/>
    <col min="774" max="774" width="15.45" style="106" customWidth="1"/>
    <col min="775" max="1021" width="9" style="106"/>
    <col min="1022" max="1022" width="22.0916666666667" style="106" customWidth="1"/>
    <col min="1023" max="1023" width="8.90833333333333" style="106" customWidth="1"/>
    <col min="1024" max="1025" width="9.09166666666667" style="106" customWidth="1"/>
    <col min="1026" max="1026" width="21.9083333333333" style="106" customWidth="1"/>
    <col min="1027" max="1027" width="9.45" style="106" customWidth="1"/>
    <col min="1028" max="1028" width="8.45" style="106" customWidth="1"/>
    <col min="1029" max="1029" width="13.2666666666667" style="106" customWidth="1"/>
    <col min="1030" max="1030" width="15.45" style="106" customWidth="1"/>
    <col min="1031" max="1277" width="9" style="106"/>
    <col min="1278" max="1278" width="22.0916666666667" style="106" customWidth="1"/>
    <col min="1279" max="1279" width="8.90833333333333" style="106" customWidth="1"/>
    <col min="1280" max="1281" width="9.09166666666667" style="106" customWidth="1"/>
    <col min="1282" max="1282" width="21.9083333333333" style="106" customWidth="1"/>
    <col min="1283" max="1283" width="9.45" style="106" customWidth="1"/>
    <col min="1284" max="1284" width="8.45" style="106" customWidth="1"/>
    <col min="1285" max="1285" width="13.2666666666667" style="106" customWidth="1"/>
    <col min="1286" max="1286" width="15.45" style="106" customWidth="1"/>
    <col min="1287" max="1533" width="9" style="106"/>
    <col min="1534" max="1534" width="22.0916666666667" style="106" customWidth="1"/>
    <col min="1535" max="1535" width="8.90833333333333" style="106" customWidth="1"/>
    <col min="1536" max="1537" width="9.09166666666667" style="106" customWidth="1"/>
    <col min="1538" max="1538" width="21.9083333333333" style="106" customWidth="1"/>
    <col min="1539" max="1539" width="9.45" style="106" customWidth="1"/>
    <col min="1540" max="1540" width="8.45" style="106" customWidth="1"/>
    <col min="1541" max="1541" width="13.2666666666667" style="106" customWidth="1"/>
    <col min="1542" max="1542" width="15.45" style="106" customWidth="1"/>
    <col min="1543" max="1789" width="9" style="106"/>
    <col min="1790" max="1790" width="22.0916666666667" style="106" customWidth="1"/>
    <col min="1791" max="1791" width="8.90833333333333" style="106" customWidth="1"/>
    <col min="1792" max="1793" width="9.09166666666667" style="106" customWidth="1"/>
    <col min="1794" max="1794" width="21.9083333333333" style="106" customWidth="1"/>
    <col min="1795" max="1795" width="9.45" style="106" customWidth="1"/>
    <col min="1796" max="1796" width="8.45" style="106" customWidth="1"/>
    <col min="1797" max="1797" width="13.2666666666667" style="106" customWidth="1"/>
    <col min="1798" max="1798" width="15.45" style="106" customWidth="1"/>
    <col min="1799" max="2045" width="9" style="106"/>
    <col min="2046" max="2046" width="22.0916666666667" style="106" customWidth="1"/>
    <col min="2047" max="2047" width="8.90833333333333" style="106" customWidth="1"/>
    <col min="2048" max="2049" width="9.09166666666667" style="106" customWidth="1"/>
    <col min="2050" max="2050" width="21.9083333333333" style="106" customWidth="1"/>
    <col min="2051" max="2051" width="9.45" style="106" customWidth="1"/>
    <col min="2052" max="2052" width="8.45" style="106" customWidth="1"/>
    <col min="2053" max="2053" width="13.2666666666667" style="106" customWidth="1"/>
    <col min="2054" max="2054" width="15.45" style="106" customWidth="1"/>
    <col min="2055" max="2301" width="9" style="106"/>
    <col min="2302" max="2302" width="22.0916666666667" style="106" customWidth="1"/>
    <col min="2303" max="2303" width="8.90833333333333" style="106" customWidth="1"/>
    <col min="2304" max="2305" width="9.09166666666667" style="106" customWidth="1"/>
    <col min="2306" max="2306" width="21.9083333333333" style="106" customWidth="1"/>
    <col min="2307" max="2307" width="9.45" style="106" customWidth="1"/>
    <col min="2308" max="2308" width="8.45" style="106" customWidth="1"/>
    <col min="2309" max="2309" width="13.2666666666667" style="106" customWidth="1"/>
    <col min="2310" max="2310" width="15.45" style="106" customWidth="1"/>
    <col min="2311" max="2557" width="9" style="106"/>
    <col min="2558" max="2558" width="22.0916666666667" style="106" customWidth="1"/>
    <col min="2559" max="2559" width="8.90833333333333" style="106" customWidth="1"/>
    <col min="2560" max="2561" width="9.09166666666667" style="106" customWidth="1"/>
    <col min="2562" max="2562" width="21.9083333333333" style="106" customWidth="1"/>
    <col min="2563" max="2563" width="9.45" style="106" customWidth="1"/>
    <col min="2564" max="2564" width="8.45" style="106" customWidth="1"/>
    <col min="2565" max="2565" width="13.2666666666667" style="106" customWidth="1"/>
    <col min="2566" max="2566" width="15.45" style="106" customWidth="1"/>
    <col min="2567" max="2813" width="9" style="106"/>
    <col min="2814" max="2814" width="22.0916666666667" style="106" customWidth="1"/>
    <col min="2815" max="2815" width="8.90833333333333" style="106" customWidth="1"/>
    <col min="2816" max="2817" width="9.09166666666667" style="106" customWidth="1"/>
    <col min="2818" max="2818" width="21.9083333333333" style="106" customWidth="1"/>
    <col min="2819" max="2819" width="9.45" style="106" customWidth="1"/>
    <col min="2820" max="2820" width="8.45" style="106" customWidth="1"/>
    <col min="2821" max="2821" width="13.2666666666667" style="106" customWidth="1"/>
    <col min="2822" max="2822" width="15.45" style="106" customWidth="1"/>
    <col min="2823" max="3069" width="9" style="106"/>
    <col min="3070" max="3070" width="22.0916666666667" style="106" customWidth="1"/>
    <col min="3071" max="3071" width="8.90833333333333" style="106" customWidth="1"/>
    <col min="3072" max="3073" width="9.09166666666667" style="106" customWidth="1"/>
    <col min="3074" max="3074" width="21.9083333333333" style="106" customWidth="1"/>
    <col min="3075" max="3075" width="9.45" style="106" customWidth="1"/>
    <col min="3076" max="3076" width="8.45" style="106" customWidth="1"/>
    <col min="3077" max="3077" width="13.2666666666667" style="106" customWidth="1"/>
    <col min="3078" max="3078" width="15.45" style="106" customWidth="1"/>
    <col min="3079" max="3325" width="9" style="106"/>
    <col min="3326" max="3326" width="22.0916666666667" style="106" customWidth="1"/>
    <col min="3327" max="3327" width="8.90833333333333" style="106" customWidth="1"/>
    <col min="3328" max="3329" width="9.09166666666667" style="106" customWidth="1"/>
    <col min="3330" max="3330" width="21.9083333333333" style="106" customWidth="1"/>
    <col min="3331" max="3331" width="9.45" style="106" customWidth="1"/>
    <col min="3332" max="3332" width="8.45" style="106" customWidth="1"/>
    <col min="3333" max="3333" width="13.2666666666667" style="106" customWidth="1"/>
    <col min="3334" max="3334" width="15.45" style="106" customWidth="1"/>
    <col min="3335" max="3581" width="9" style="106"/>
    <col min="3582" max="3582" width="22.0916666666667" style="106" customWidth="1"/>
    <col min="3583" max="3583" width="8.90833333333333" style="106" customWidth="1"/>
    <col min="3584" max="3585" width="9.09166666666667" style="106" customWidth="1"/>
    <col min="3586" max="3586" width="21.9083333333333" style="106" customWidth="1"/>
    <col min="3587" max="3587" width="9.45" style="106" customWidth="1"/>
    <col min="3588" max="3588" width="8.45" style="106" customWidth="1"/>
    <col min="3589" max="3589" width="13.2666666666667" style="106" customWidth="1"/>
    <col min="3590" max="3590" width="15.45" style="106" customWidth="1"/>
    <col min="3591" max="3837" width="9" style="106"/>
    <col min="3838" max="3838" width="22.0916666666667" style="106" customWidth="1"/>
    <col min="3839" max="3839" width="8.90833333333333" style="106" customWidth="1"/>
    <col min="3840" max="3841" width="9.09166666666667" style="106" customWidth="1"/>
    <col min="3842" max="3842" width="21.9083333333333" style="106" customWidth="1"/>
    <col min="3843" max="3843" width="9.45" style="106" customWidth="1"/>
    <col min="3844" max="3844" width="8.45" style="106" customWidth="1"/>
    <col min="3845" max="3845" width="13.2666666666667" style="106" customWidth="1"/>
    <col min="3846" max="3846" width="15.45" style="106" customWidth="1"/>
    <col min="3847" max="4093" width="9" style="106"/>
    <col min="4094" max="4094" width="22.0916666666667" style="106" customWidth="1"/>
    <col min="4095" max="4095" width="8.90833333333333" style="106" customWidth="1"/>
    <col min="4096" max="4097" width="9.09166666666667" style="106" customWidth="1"/>
    <col min="4098" max="4098" width="21.9083333333333" style="106" customWidth="1"/>
    <col min="4099" max="4099" width="9.45" style="106" customWidth="1"/>
    <col min="4100" max="4100" width="8.45" style="106" customWidth="1"/>
    <col min="4101" max="4101" width="13.2666666666667" style="106" customWidth="1"/>
    <col min="4102" max="4102" width="15.45" style="106" customWidth="1"/>
    <col min="4103" max="4349" width="9" style="106"/>
    <col min="4350" max="4350" width="22.0916666666667" style="106" customWidth="1"/>
    <col min="4351" max="4351" width="8.90833333333333" style="106" customWidth="1"/>
    <col min="4352" max="4353" width="9.09166666666667" style="106" customWidth="1"/>
    <col min="4354" max="4354" width="21.9083333333333" style="106" customWidth="1"/>
    <col min="4355" max="4355" width="9.45" style="106" customWidth="1"/>
    <col min="4356" max="4356" width="8.45" style="106" customWidth="1"/>
    <col min="4357" max="4357" width="13.2666666666667" style="106" customWidth="1"/>
    <col min="4358" max="4358" width="15.45" style="106" customWidth="1"/>
    <col min="4359" max="4605" width="9" style="106"/>
    <col min="4606" max="4606" width="22.0916666666667" style="106" customWidth="1"/>
    <col min="4607" max="4607" width="8.90833333333333" style="106" customWidth="1"/>
    <col min="4608" max="4609" width="9.09166666666667" style="106" customWidth="1"/>
    <col min="4610" max="4610" width="21.9083333333333" style="106" customWidth="1"/>
    <col min="4611" max="4611" width="9.45" style="106" customWidth="1"/>
    <col min="4612" max="4612" width="8.45" style="106" customWidth="1"/>
    <col min="4613" max="4613" width="13.2666666666667" style="106" customWidth="1"/>
    <col min="4614" max="4614" width="15.45" style="106" customWidth="1"/>
    <col min="4615" max="4861" width="9" style="106"/>
    <col min="4862" max="4862" width="22.0916666666667" style="106" customWidth="1"/>
    <col min="4863" max="4863" width="8.90833333333333" style="106" customWidth="1"/>
    <col min="4864" max="4865" width="9.09166666666667" style="106" customWidth="1"/>
    <col min="4866" max="4866" width="21.9083333333333" style="106" customWidth="1"/>
    <col min="4867" max="4867" width="9.45" style="106" customWidth="1"/>
    <col min="4868" max="4868" width="8.45" style="106" customWidth="1"/>
    <col min="4869" max="4869" width="13.2666666666667" style="106" customWidth="1"/>
    <col min="4870" max="4870" width="15.45" style="106" customWidth="1"/>
    <col min="4871" max="5117" width="9" style="106"/>
    <col min="5118" max="5118" width="22.0916666666667" style="106" customWidth="1"/>
    <col min="5119" max="5119" width="8.90833333333333" style="106" customWidth="1"/>
    <col min="5120" max="5121" width="9.09166666666667" style="106" customWidth="1"/>
    <col min="5122" max="5122" width="21.9083333333333" style="106" customWidth="1"/>
    <col min="5123" max="5123" width="9.45" style="106" customWidth="1"/>
    <col min="5124" max="5124" width="8.45" style="106" customWidth="1"/>
    <col min="5125" max="5125" width="13.2666666666667" style="106" customWidth="1"/>
    <col min="5126" max="5126" width="15.45" style="106" customWidth="1"/>
    <col min="5127" max="5373" width="9" style="106"/>
    <col min="5374" max="5374" width="22.0916666666667" style="106" customWidth="1"/>
    <col min="5375" max="5375" width="8.90833333333333" style="106" customWidth="1"/>
    <col min="5376" max="5377" width="9.09166666666667" style="106" customWidth="1"/>
    <col min="5378" max="5378" width="21.9083333333333" style="106" customWidth="1"/>
    <col min="5379" max="5379" width="9.45" style="106" customWidth="1"/>
    <col min="5380" max="5380" width="8.45" style="106" customWidth="1"/>
    <col min="5381" max="5381" width="13.2666666666667" style="106" customWidth="1"/>
    <col min="5382" max="5382" width="15.45" style="106" customWidth="1"/>
    <col min="5383" max="5629" width="9" style="106"/>
    <col min="5630" max="5630" width="22.0916666666667" style="106" customWidth="1"/>
    <col min="5631" max="5631" width="8.90833333333333" style="106" customWidth="1"/>
    <col min="5632" max="5633" width="9.09166666666667" style="106" customWidth="1"/>
    <col min="5634" max="5634" width="21.9083333333333" style="106" customWidth="1"/>
    <col min="5635" max="5635" width="9.45" style="106" customWidth="1"/>
    <col min="5636" max="5636" width="8.45" style="106" customWidth="1"/>
    <col min="5637" max="5637" width="13.2666666666667" style="106" customWidth="1"/>
    <col min="5638" max="5638" width="15.45" style="106" customWidth="1"/>
    <col min="5639" max="5885" width="9" style="106"/>
    <col min="5886" max="5886" width="22.0916666666667" style="106" customWidth="1"/>
    <col min="5887" max="5887" width="8.90833333333333" style="106" customWidth="1"/>
    <col min="5888" max="5889" width="9.09166666666667" style="106" customWidth="1"/>
    <col min="5890" max="5890" width="21.9083333333333" style="106" customWidth="1"/>
    <col min="5891" max="5891" width="9.45" style="106" customWidth="1"/>
    <col min="5892" max="5892" width="8.45" style="106" customWidth="1"/>
    <col min="5893" max="5893" width="13.2666666666667" style="106" customWidth="1"/>
    <col min="5894" max="5894" width="15.45" style="106" customWidth="1"/>
    <col min="5895" max="6141" width="9" style="106"/>
    <col min="6142" max="6142" width="22.0916666666667" style="106" customWidth="1"/>
    <col min="6143" max="6143" width="8.90833333333333" style="106" customWidth="1"/>
    <col min="6144" max="6145" width="9.09166666666667" style="106" customWidth="1"/>
    <col min="6146" max="6146" width="21.9083333333333" style="106" customWidth="1"/>
    <col min="6147" max="6147" width="9.45" style="106" customWidth="1"/>
    <col min="6148" max="6148" width="8.45" style="106" customWidth="1"/>
    <col min="6149" max="6149" width="13.2666666666667" style="106" customWidth="1"/>
    <col min="6150" max="6150" width="15.45" style="106" customWidth="1"/>
    <col min="6151" max="6397" width="9" style="106"/>
    <col min="6398" max="6398" width="22.0916666666667" style="106" customWidth="1"/>
    <col min="6399" max="6399" width="8.90833333333333" style="106" customWidth="1"/>
    <col min="6400" max="6401" width="9.09166666666667" style="106" customWidth="1"/>
    <col min="6402" max="6402" width="21.9083333333333" style="106" customWidth="1"/>
    <col min="6403" max="6403" width="9.45" style="106" customWidth="1"/>
    <col min="6404" max="6404" width="8.45" style="106" customWidth="1"/>
    <col min="6405" max="6405" width="13.2666666666667" style="106" customWidth="1"/>
    <col min="6406" max="6406" width="15.45" style="106" customWidth="1"/>
    <col min="6407" max="6653" width="9" style="106"/>
    <col min="6654" max="6654" width="22.0916666666667" style="106" customWidth="1"/>
    <col min="6655" max="6655" width="8.90833333333333" style="106" customWidth="1"/>
    <col min="6656" max="6657" width="9.09166666666667" style="106" customWidth="1"/>
    <col min="6658" max="6658" width="21.9083333333333" style="106" customWidth="1"/>
    <col min="6659" max="6659" width="9.45" style="106" customWidth="1"/>
    <col min="6660" max="6660" width="8.45" style="106" customWidth="1"/>
    <col min="6661" max="6661" width="13.2666666666667" style="106" customWidth="1"/>
    <col min="6662" max="6662" width="15.45" style="106" customWidth="1"/>
    <col min="6663" max="6909" width="9" style="106"/>
    <col min="6910" max="6910" width="22.0916666666667" style="106" customWidth="1"/>
    <col min="6911" max="6911" width="8.90833333333333" style="106" customWidth="1"/>
    <col min="6912" max="6913" width="9.09166666666667" style="106" customWidth="1"/>
    <col min="6914" max="6914" width="21.9083333333333" style="106" customWidth="1"/>
    <col min="6915" max="6915" width="9.45" style="106" customWidth="1"/>
    <col min="6916" max="6916" width="8.45" style="106" customWidth="1"/>
    <col min="6917" max="6917" width="13.2666666666667" style="106" customWidth="1"/>
    <col min="6918" max="6918" width="15.45" style="106" customWidth="1"/>
    <col min="6919" max="7165" width="9" style="106"/>
    <col min="7166" max="7166" width="22.0916666666667" style="106" customWidth="1"/>
    <col min="7167" max="7167" width="8.90833333333333" style="106" customWidth="1"/>
    <col min="7168" max="7169" width="9.09166666666667" style="106" customWidth="1"/>
    <col min="7170" max="7170" width="21.9083333333333" style="106" customWidth="1"/>
    <col min="7171" max="7171" width="9.45" style="106" customWidth="1"/>
    <col min="7172" max="7172" width="8.45" style="106" customWidth="1"/>
    <col min="7173" max="7173" width="13.2666666666667" style="106" customWidth="1"/>
    <col min="7174" max="7174" width="15.45" style="106" customWidth="1"/>
    <col min="7175" max="7421" width="9" style="106"/>
    <col min="7422" max="7422" width="22.0916666666667" style="106" customWidth="1"/>
    <col min="7423" max="7423" width="8.90833333333333" style="106" customWidth="1"/>
    <col min="7424" max="7425" width="9.09166666666667" style="106" customWidth="1"/>
    <col min="7426" max="7426" width="21.9083333333333" style="106" customWidth="1"/>
    <col min="7427" max="7427" width="9.45" style="106" customWidth="1"/>
    <col min="7428" max="7428" width="8.45" style="106" customWidth="1"/>
    <col min="7429" max="7429" width="13.2666666666667" style="106" customWidth="1"/>
    <col min="7430" max="7430" width="15.45" style="106" customWidth="1"/>
    <col min="7431" max="7677" width="9" style="106"/>
    <col min="7678" max="7678" width="22.0916666666667" style="106" customWidth="1"/>
    <col min="7679" max="7679" width="8.90833333333333" style="106" customWidth="1"/>
    <col min="7680" max="7681" width="9.09166666666667" style="106" customWidth="1"/>
    <col min="7682" max="7682" width="21.9083333333333" style="106" customWidth="1"/>
    <col min="7683" max="7683" width="9.45" style="106" customWidth="1"/>
    <col min="7684" max="7684" width="8.45" style="106" customWidth="1"/>
    <col min="7685" max="7685" width="13.2666666666667" style="106" customWidth="1"/>
    <col min="7686" max="7686" width="15.45" style="106" customWidth="1"/>
    <col min="7687" max="7933" width="9" style="106"/>
    <col min="7934" max="7934" width="22.0916666666667" style="106" customWidth="1"/>
    <col min="7935" max="7935" width="8.90833333333333" style="106" customWidth="1"/>
    <col min="7936" max="7937" width="9.09166666666667" style="106" customWidth="1"/>
    <col min="7938" max="7938" width="21.9083333333333" style="106" customWidth="1"/>
    <col min="7939" max="7939" width="9.45" style="106" customWidth="1"/>
    <col min="7940" max="7940" width="8.45" style="106" customWidth="1"/>
    <col min="7941" max="7941" width="13.2666666666667" style="106" customWidth="1"/>
    <col min="7942" max="7942" width="15.45" style="106" customWidth="1"/>
    <col min="7943" max="8189" width="9" style="106"/>
    <col min="8190" max="8190" width="22.0916666666667" style="106" customWidth="1"/>
    <col min="8191" max="8191" width="8.90833333333333" style="106" customWidth="1"/>
    <col min="8192" max="8193" width="9.09166666666667" style="106" customWidth="1"/>
    <col min="8194" max="8194" width="21.9083333333333" style="106" customWidth="1"/>
    <col min="8195" max="8195" width="9.45" style="106" customWidth="1"/>
    <col min="8196" max="8196" width="8.45" style="106" customWidth="1"/>
    <col min="8197" max="8197" width="13.2666666666667" style="106" customWidth="1"/>
    <col min="8198" max="8198" width="15.45" style="106" customWidth="1"/>
    <col min="8199" max="8445" width="9" style="106"/>
    <col min="8446" max="8446" width="22.0916666666667" style="106" customWidth="1"/>
    <col min="8447" max="8447" width="8.90833333333333" style="106" customWidth="1"/>
    <col min="8448" max="8449" width="9.09166666666667" style="106" customWidth="1"/>
    <col min="8450" max="8450" width="21.9083333333333" style="106" customWidth="1"/>
    <col min="8451" max="8451" width="9.45" style="106" customWidth="1"/>
    <col min="8452" max="8452" width="8.45" style="106" customWidth="1"/>
    <col min="8453" max="8453" width="13.2666666666667" style="106" customWidth="1"/>
    <col min="8454" max="8454" width="15.45" style="106" customWidth="1"/>
    <col min="8455" max="8701" width="9" style="106"/>
    <col min="8702" max="8702" width="22.0916666666667" style="106" customWidth="1"/>
    <col min="8703" max="8703" width="8.90833333333333" style="106" customWidth="1"/>
    <col min="8704" max="8705" width="9.09166666666667" style="106" customWidth="1"/>
    <col min="8706" max="8706" width="21.9083333333333" style="106" customWidth="1"/>
    <col min="8707" max="8707" width="9.45" style="106" customWidth="1"/>
    <col min="8708" max="8708" width="8.45" style="106" customWidth="1"/>
    <col min="8709" max="8709" width="13.2666666666667" style="106" customWidth="1"/>
    <col min="8710" max="8710" width="15.45" style="106" customWidth="1"/>
    <col min="8711" max="8957" width="9" style="106"/>
    <col min="8958" max="8958" width="22.0916666666667" style="106" customWidth="1"/>
    <col min="8959" max="8959" width="8.90833333333333" style="106" customWidth="1"/>
    <col min="8960" max="8961" width="9.09166666666667" style="106" customWidth="1"/>
    <col min="8962" max="8962" width="21.9083333333333" style="106" customWidth="1"/>
    <col min="8963" max="8963" width="9.45" style="106" customWidth="1"/>
    <col min="8964" max="8964" width="8.45" style="106" customWidth="1"/>
    <col min="8965" max="8965" width="13.2666666666667" style="106" customWidth="1"/>
    <col min="8966" max="8966" width="15.45" style="106" customWidth="1"/>
    <col min="8967" max="9213" width="9" style="106"/>
    <col min="9214" max="9214" width="22.0916666666667" style="106" customWidth="1"/>
    <col min="9215" max="9215" width="8.90833333333333" style="106" customWidth="1"/>
    <col min="9216" max="9217" width="9.09166666666667" style="106" customWidth="1"/>
    <col min="9218" max="9218" width="21.9083333333333" style="106" customWidth="1"/>
    <col min="9219" max="9219" width="9.45" style="106" customWidth="1"/>
    <col min="9220" max="9220" width="8.45" style="106" customWidth="1"/>
    <col min="9221" max="9221" width="13.2666666666667" style="106" customWidth="1"/>
    <col min="9222" max="9222" width="15.45" style="106" customWidth="1"/>
    <col min="9223" max="9469" width="9" style="106"/>
    <col min="9470" max="9470" width="22.0916666666667" style="106" customWidth="1"/>
    <col min="9471" max="9471" width="8.90833333333333" style="106" customWidth="1"/>
    <col min="9472" max="9473" width="9.09166666666667" style="106" customWidth="1"/>
    <col min="9474" max="9474" width="21.9083333333333" style="106" customWidth="1"/>
    <col min="9475" max="9475" width="9.45" style="106" customWidth="1"/>
    <col min="9476" max="9476" width="8.45" style="106" customWidth="1"/>
    <col min="9477" max="9477" width="13.2666666666667" style="106" customWidth="1"/>
    <col min="9478" max="9478" width="15.45" style="106" customWidth="1"/>
    <col min="9479" max="9725" width="9" style="106"/>
    <col min="9726" max="9726" width="22.0916666666667" style="106" customWidth="1"/>
    <col min="9727" max="9727" width="8.90833333333333" style="106" customWidth="1"/>
    <col min="9728" max="9729" width="9.09166666666667" style="106" customWidth="1"/>
    <col min="9730" max="9730" width="21.9083333333333" style="106" customWidth="1"/>
    <col min="9731" max="9731" width="9.45" style="106" customWidth="1"/>
    <col min="9732" max="9732" width="8.45" style="106" customWidth="1"/>
    <col min="9733" max="9733" width="13.2666666666667" style="106" customWidth="1"/>
    <col min="9734" max="9734" width="15.45" style="106" customWidth="1"/>
    <col min="9735" max="9981" width="9" style="106"/>
    <col min="9982" max="9982" width="22.0916666666667" style="106" customWidth="1"/>
    <col min="9983" max="9983" width="8.90833333333333" style="106" customWidth="1"/>
    <col min="9984" max="9985" width="9.09166666666667" style="106" customWidth="1"/>
    <col min="9986" max="9986" width="21.9083333333333" style="106" customWidth="1"/>
    <col min="9987" max="9987" width="9.45" style="106" customWidth="1"/>
    <col min="9988" max="9988" width="8.45" style="106" customWidth="1"/>
    <col min="9989" max="9989" width="13.2666666666667" style="106" customWidth="1"/>
    <col min="9990" max="9990" width="15.45" style="106" customWidth="1"/>
    <col min="9991" max="10237" width="9" style="106"/>
    <col min="10238" max="10238" width="22.0916666666667" style="106" customWidth="1"/>
    <col min="10239" max="10239" width="8.90833333333333" style="106" customWidth="1"/>
    <col min="10240" max="10241" width="9.09166666666667" style="106" customWidth="1"/>
    <col min="10242" max="10242" width="21.9083333333333" style="106" customWidth="1"/>
    <col min="10243" max="10243" width="9.45" style="106" customWidth="1"/>
    <col min="10244" max="10244" width="8.45" style="106" customWidth="1"/>
    <col min="10245" max="10245" width="13.2666666666667" style="106" customWidth="1"/>
    <col min="10246" max="10246" width="15.45" style="106" customWidth="1"/>
    <col min="10247" max="10493" width="9" style="106"/>
    <col min="10494" max="10494" width="22.0916666666667" style="106" customWidth="1"/>
    <col min="10495" max="10495" width="8.90833333333333" style="106" customWidth="1"/>
    <col min="10496" max="10497" width="9.09166666666667" style="106" customWidth="1"/>
    <col min="10498" max="10498" width="21.9083333333333" style="106" customWidth="1"/>
    <col min="10499" max="10499" width="9.45" style="106" customWidth="1"/>
    <col min="10500" max="10500" width="8.45" style="106" customWidth="1"/>
    <col min="10501" max="10501" width="13.2666666666667" style="106" customWidth="1"/>
    <col min="10502" max="10502" width="15.45" style="106" customWidth="1"/>
    <col min="10503" max="10749" width="9" style="106"/>
    <col min="10750" max="10750" width="22.0916666666667" style="106" customWidth="1"/>
    <col min="10751" max="10751" width="8.90833333333333" style="106" customWidth="1"/>
    <col min="10752" max="10753" width="9.09166666666667" style="106" customWidth="1"/>
    <col min="10754" max="10754" width="21.9083333333333" style="106" customWidth="1"/>
    <col min="10755" max="10755" width="9.45" style="106" customWidth="1"/>
    <col min="10756" max="10756" width="8.45" style="106" customWidth="1"/>
    <col min="10757" max="10757" width="13.2666666666667" style="106" customWidth="1"/>
    <col min="10758" max="10758" width="15.45" style="106" customWidth="1"/>
    <col min="10759" max="11005" width="9" style="106"/>
    <col min="11006" max="11006" width="22.0916666666667" style="106" customWidth="1"/>
    <col min="11007" max="11007" width="8.90833333333333" style="106" customWidth="1"/>
    <col min="11008" max="11009" width="9.09166666666667" style="106" customWidth="1"/>
    <col min="11010" max="11010" width="21.9083333333333" style="106" customWidth="1"/>
    <col min="11011" max="11011" width="9.45" style="106" customWidth="1"/>
    <col min="11012" max="11012" width="8.45" style="106" customWidth="1"/>
    <col min="11013" max="11013" width="13.2666666666667" style="106" customWidth="1"/>
    <col min="11014" max="11014" width="15.45" style="106" customWidth="1"/>
    <col min="11015" max="11261" width="9" style="106"/>
    <col min="11262" max="11262" width="22.0916666666667" style="106" customWidth="1"/>
    <col min="11263" max="11263" width="8.90833333333333" style="106" customWidth="1"/>
    <col min="11264" max="11265" width="9.09166666666667" style="106" customWidth="1"/>
    <col min="11266" max="11266" width="21.9083333333333" style="106" customWidth="1"/>
    <col min="11267" max="11267" width="9.45" style="106" customWidth="1"/>
    <col min="11268" max="11268" width="8.45" style="106" customWidth="1"/>
    <col min="11269" max="11269" width="13.2666666666667" style="106" customWidth="1"/>
    <col min="11270" max="11270" width="15.45" style="106" customWidth="1"/>
    <col min="11271" max="11517" width="9" style="106"/>
    <col min="11518" max="11518" width="22.0916666666667" style="106" customWidth="1"/>
    <col min="11519" max="11519" width="8.90833333333333" style="106" customWidth="1"/>
    <col min="11520" max="11521" width="9.09166666666667" style="106" customWidth="1"/>
    <col min="11522" max="11522" width="21.9083333333333" style="106" customWidth="1"/>
    <col min="11523" max="11523" width="9.45" style="106" customWidth="1"/>
    <col min="11524" max="11524" width="8.45" style="106" customWidth="1"/>
    <col min="11525" max="11525" width="13.2666666666667" style="106" customWidth="1"/>
    <col min="11526" max="11526" width="15.45" style="106" customWidth="1"/>
    <col min="11527" max="11773" width="9" style="106"/>
    <col min="11774" max="11774" width="22.0916666666667" style="106" customWidth="1"/>
    <col min="11775" max="11775" width="8.90833333333333" style="106" customWidth="1"/>
    <col min="11776" max="11777" width="9.09166666666667" style="106" customWidth="1"/>
    <col min="11778" max="11778" width="21.9083333333333" style="106" customWidth="1"/>
    <col min="11779" max="11779" width="9.45" style="106" customWidth="1"/>
    <col min="11780" max="11780" width="8.45" style="106" customWidth="1"/>
    <col min="11781" max="11781" width="13.2666666666667" style="106" customWidth="1"/>
    <col min="11782" max="11782" width="15.45" style="106" customWidth="1"/>
    <col min="11783" max="12029" width="9" style="106"/>
    <col min="12030" max="12030" width="22.0916666666667" style="106" customWidth="1"/>
    <col min="12031" max="12031" width="8.90833333333333" style="106" customWidth="1"/>
    <col min="12032" max="12033" width="9.09166666666667" style="106" customWidth="1"/>
    <col min="12034" max="12034" width="21.9083333333333" style="106" customWidth="1"/>
    <col min="12035" max="12035" width="9.45" style="106" customWidth="1"/>
    <col min="12036" max="12036" width="8.45" style="106" customWidth="1"/>
    <col min="12037" max="12037" width="13.2666666666667" style="106" customWidth="1"/>
    <col min="12038" max="12038" width="15.45" style="106" customWidth="1"/>
    <col min="12039" max="12285" width="9" style="106"/>
    <col min="12286" max="12286" width="22.0916666666667" style="106" customWidth="1"/>
    <col min="12287" max="12287" width="8.90833333333333" style="106" customWidth="1"/>
    <col min="12288" max="12289" width="9.09166666666667" style="106" customWidth="1"/>
    <col min="12290" max="12290" width="21.9083333333333" style="106" customWidth="1"/>
    <col min="12291" max="12291" width="9.45" style="106" customWidth="1"/>
    <col min="12292" max="12292" width="8.45" style="106" customWidth="1"/>
    <col min="12293" max="12293" width="13.2666666666667" style="106" customWidth="1"/>
    <col min="12294" max="12294" width="15.45" style="106" customWidth="1"/>
    <col min="12295" max="12541" width="9" style="106"/>
    <col min="12542" max="12542" width="22.0916666666667" style="106" customWidth="1"/>
    <col min="12543" max="12543" width="8.90833333333333" style="106" customWidth="1"/>
    <col min="12544" max="12545" width="9.09166666666667" style="106" customWidth="1"/>
    <col min="12546" max="12546" width="21.9083333333333" style="106" customWidth="1"/>
    <col min="12547" max="12547" width="9.45" style="106" customWidth="1"/>
    <col min="12548" max="12548" width="8.45" style="106" customWidth="1"/>
    <col min="12549" max="12549" width="13.2666666666667" style="106" customWidth="1"/>
    <col min="12550" max="12550" width="15.45" style="106" customWidth="1"/>
    <col min="12551" max="12797" width="9" style="106"/>
    <col min="12798" max="12798" width="22.0916666666667" style="106" customWidth="1"/>
    <col min="12799" max="12799" width="8.90833333333333" style="106" customWidth="1"/>
    <col min="12800" max="12801" width="9.09166666666667" style="106" customWidth="1"/>
    <col min="12802" max="12802" width="21.9083333333333" style="106" customWidth="1"/>
    <col min="12803" max="12803" width="9.45" style="106" customWidth="1"/>
    <col min="12804" max="12804" width="8.45" style="106" customWidth="1"/>
    <col min="12805" max="12805" width="13.2666666666667" style="106" customWidth="1"/>
    <col min="12806" max="12806" width="15.45" style="106" customWidth="1"/>
    <col min="12807" max="13053" width="9" style="106"/>
    <col min="13054" max="13054" width="22.0916666666667" style="106" customWidth="1"/>
    <col min="13055" max="13055" width="8.90833333333333" style="106" customWidth="1"/>
    <col min="13056" max="13057" width="9.09166666666667" style="106" customWidth="1"/>
    <col min="13058" max="13058" width="21.9083333333333" style="106" customWidth="1"/>
    <col min="13059" max="13059" width="9.45" style="106" customWidth="1"/>
    <col min="13060" max="13060" width="8.45" style="106" customWidth="1"/>
    <col min="13061" max="13061" width="13.2666666666667" style="106" customWidth="1"/>
    <col min="13062" max="13062" width="15.45" style="106" customWidth="1"/>
    <col min="13063" max="13309" width="9" style="106"/>
    <col min="13310" max="13310" width="22.0916666666667" style="106" customWidth="1"/>
    <col min="13311" max="13311" width="8.90833333333333" style="106" customWidth="1"/>
    <col min="13312" max="13313" width="9.09166666666667" style="106" customWidth="1"/>
    <col min="13314" max="13314" width="21.9083333333333" style="106" customWidth="1"/>
    <col min="13315" max="13315" width="9.45" style="106" customWidth="1"/>
    <col min="13316" max="13316" width="8.45" style="106" customWidth="1"/>
    <col min="13317" max="13317" width="13.2666666666667" style="106" customWidth="1"/>
    <col min="13318" max="13318" width="15.45" style="106" customWidth="1"/>
    <col min="13319" max="13565" width="9" style="106"/>
    <col min="13566" max="13566" width="22.0916666666667" style="106" customWidth="1"/>
    <col min="13567" max="13567" width="8.90833333333333" style="106" customWidth="1"/>
    <col min="13568" max="13569" width="9.09166666666667" style="106" customWidth="1"/>
    <col min="13570" max="13570" width="21.9083333333333" style="106" customWidth="1"/>
    <col min="13571" max="13571" width="9.45" style="106" customWidth="1"/>
    <col min="13572" max="13572" width="8.45" style="106" customWidth="1"/>
    <col min="13573" max="13573" width="13.2666666666667" style="106" customWidth="1"/>
    <col min="13574" max="13574" width="15.45" style="106" customWidth="1"/>
    <col min="13575" max="13821" width="9" style="106"/>
    <col min="13822" max="13822" width="22.0916666666667" style="106" customWidth="1"/>
    <col min="13823" max="13823" width="8.90833333333333" style="106" customWidth="1"/>
    <col min="13824" max="13825" width="9.09166666666667" style="106" customWidth="1"/>
    <col min="13826" max="13826" width="21.9083333333333" style="106" customWidth="1"/>
    <col min="13827" max="13827" width="9.45" style="106" customWidth="1"/>
    <col min="13828" max="13828" width="8.45" style="106" customWidth="1"/>
    <col min="13829" max="13829" width="13.2666666666667" style="106" customWidth="1"/>
    <col min="13830" max="13830" width="15.45" style="106" customWidth="1"/>
    <col min="13831" max="14077" width="9" style="106"/>
    <col min="14078" max="14078" width="22.0916666666667" style="106" customWidth="1"/>
    <col min="14079" max="14079" width="8.90833333333333" style="106" customWidth="1"/>
    <col min="14080" max="14081" width="9.09166666666667" style="106" customWidth="1"/>
    <col min="14082" max="14082" width="21.9083333333333" style="106" customWidth="1"/>
    <col min="14083" max="14083" width="9.45" style="106" customWidth="1"/>
    <col min="14084" max="14084" width="8.45" style="106" customWidth="1"/>
    <col min="14085" max="14085" width="13.2666666666667" style="106" customWidth="1"/>
    <col min="14086" max="14086" width="15.45" style="106" customWidth="1"/>
    <col min="14087" max="14333" width="9" style="106"/>
    <col min="14334" max="14334" width="22.0916666666667" style="106" customWidth="1"/>
    <col min="14335" max="14335" width="8.90833333333333" style="106" customWidth="1"/>
    <col min="14336" max="14337" width="9.09166666666667" style="106" customWidth="1"/>
    <col min="14338" max="14338" width="21.9083333333333" style="106" customWidth="1"/>
    <col min="14339" max="14339" width="9.45" style="106" customWidth="1"/>
    <col min="14340" max="14340" width="8.45" style="106" customWidth="1"/>
    <col min="14341" max="14341" width="13.2666666666667" style="106" customWidth="1"/>
    <col min="14342" max="14342" width="15.45" style="106" customWidth="1"/>
    <col min="14343" max="14589" width="9" style="106"/>
    <col min="14590" max="14590" width="22.0916666666667" style="106" customWidth="1"/>
    <col min="14591" max="14591" width="8.90833333333333" style="106" customWidth="1"/>
    <col min="14592" max="14593" width="9.09166666666667" style="106" customWidth="1"/>
    <col min="14594" max="14594" width="21.9083333333333" style="106" customWidth="1"/>
    <col min="14595" max="14595" width="9.45" style="106" customWidth="1"/>
    <col min="14596" max="14596" width="8.45" style="106" customWidth="1"/>
    <col min="14597" max="14597" width="13.2666666666667" style="106" customWidth="1"/>
    <col min="14598" max="14598" width="15.45" style="106" customWidth="1"/>
    <col min="14599" max="14845" width="9" style="106"/>
    <col min="14846" max="14846" width="22.0916666666667" style="106" customWidth="1"/>
    <col min="14847" max="14847" width="8.90833333333333" style="106" customWidth="1"/>
    <col min="14848" max="14849" width="9.09166666666667" style="106" customWidth="1"/>
    <col min="14850" max="14850" width="21.9083333333333" style="106" customWidth="1"/>
    <col min="14851" max="14851" width="9.45" style="106" customWidth="1"/>
    <col min="14852" max="14852" width="8.45" style="106" customWidth="1"/>
    <col min="14853" max="14853" width="13.2666666666667" style="106" customWidth="1"/>
    <col min="14854" max="14854" width="15.45" style="106" customWidth="1"/>
    <col min="14855" max="15101" width="9" style="106"/>
    <col min="15102" max="15102" width="22.0916666666667" style="106" customWidth="1"/>
    <col min="15103" max="15103" width="8.90833333333333" style="106" customWidth="1"/>
    <col min="15104" max="15105" width="9.09166666666667" style="106" customWidth="1"/>
    <col min="15106" max="15106" width="21.9083333333333" style="106" customWidth="1"/>
    <col min="15107" max="15107" width="9.45" style="106" customWidth="1"/>
    <col min="15108" max="15108" width="8.45" style="106" customWidth="1"/>
    <col min="15109" max="15109" width="13.2666666666667" style="106" customWidth="1"/>
    <col min="15110" max="15110" width="15.45" style="106" customWidth="1"/>
    <col min="15111" max="15357" width="9" style="106"/>
    <col min="15358" max="15358" width="22.0916666666667" style="106" customWidth="1"/>
    <col min="15359" max="15359" width="8.90833333333333" style="106" customWidth="1"/>
    <col min="15360" max="15361" width="9.09166666666667" style="106" customWidth="1"/>
    <col min="15362" max="15362" width="21.9083333333333" style="106" customWidth="1"/>
    <col min="15363" max="15363" width="9.45" style="106" customWidth="1"/>
    <col min="15364" max="15364" width="8.45" style="106" customWidth="1"/>
    <col min="15365" max="15365" width="13.2666666666667" style="106" customWidth="1"/>
    <col min="15366" max="15366" width="15.45" style="106" customWidth="1"/>
    <col min="15367" max="15613" width="9" style="106"/>
    <col min="15614" max="15614" width="22.0916666666667" style="106" customWidth="1"/>
    <col min="15615" max="15615" width="8.90833333333333" style="106" customWidth="1"/>
    <col min="15616" max="15617" width="9.09166666666667" style="106" customWidth="1"/>
    <col min="15618" max="15618" width="21.9083333333333" style="106" customWidth="1"/>
    <col min="15619" max="15619" width="9.45" style="106" customWidth="1"/>
    <col min="15620" max="15620" width="8.45" style="106" customWidth="1"/>
    <col min="15621" max="15621" width="13.2666666666667" style="106" customWidth="1"/>
    <col min="15622" max="15622" width="15.45" style="106" customWidth="1"/>
    <col min="15623" max="15869" width="9" style="106"/>
    <col min="15870" max="15870" width="22.0916666666667" style="106" customWidth="1"/>
    <col min="15871" max="15871" width="8.90833333333333" style="106" customWidth="1"/>
    <col min="15872" max="15873" width="9.09166666666667" style="106" customWidth="1"/>
    <col min="15874" max="15874" width="21.9083333333333" style="106" customWidth="1"/>
    <col min="15875" max="15875" width="9.45" style="106" customWidth="1"/>
    <col min="15876" max="15876" width="8.45" style="106" customWidth="1"/>
    <col min="15877" max="15877" width="13.2666666666667" style="106" customWidth="1"/>
    <col min="15878" max="15878" width="15.45" style="106" customWidth="1"/>
    <col min="15879" max="16125" width="9" style="106"/>
    <col min="16126" max="16126" width="22.0916666666667" style="106" customWidth="1"/>
    <col min="16127" max="16127" width="8.90833333333333" style="106" customWidth="1"/>
    <col min="16128" max="16129" width="9.09166666666667" style="106" customWidth="1"/>
    <col min="16130" max="16130" width="21.9083333333333" style="106" customWidth="1"/>
    <col min="16131" max="16131" width="9.45" style="106" customWidth="1"/>
    <col min="16132" max="16132" width="8.45" style="106" customWidth="1"/>
    <col min="16133" max="16133" width="13.2666666666667" style="106" customWidth="1"/>
    <col min="16134" max="16134" width="15.45" style="106" customWidth="1"/>
    <col min="16135" max="16384" width="9" style="106"/>
  </cols>
  <sheetData>
    <row r="1" s="103" customFormat="1" ht="19" customHeight="1" spans="1:11">
      <c r="A1" s="103" t="s">
        <v>892</v>
      </c>
    </row>
    <row r="2" ht="29.15" customHeight="1" spans="1:11">
      <c r="A2" s="107" t="s">
        <v>893</v>
      </c>
      <c r="B2" s="107"/>
      <c r="C2" s="107"/>
      <c r="D2" s="107"/>
      <c r="E2" s="107"/>
      <c r="F2" s="107"/>
      <c r="G2" s="107"/>
      <c r="H2" s="107"/>
      <c r="I2" s="107"/>
      <c r="J2" s="107"/>
      <c r="K2" s="107"/>
    </row>
    <row r="3" ht="17.15" customHeight="1" spans="1:11">
      <c r="A3" s="108"/>
      <c r="B3" s="108"/>
      <c r="C3" s="108"/>
      <c r="D3" s="108"/>
      <c r="E3" s="108"/>
      <c r="F3" s="108"/>
      <c r="G3" s="109" t="s">
        <v>41</v>
      </c>
    </row>
    <row r="4" s="104" customFormat="1" ht="51" customHeight="1" spans="1:11">
      <c r="A4" s="110" t="s">
        <v>894</v>
      </c>
      <c r="B4" s="92" t="s">
        <v>790</v>
      </c>
      <c r="C4" s="92" t="s">
        <v>5</v>
      </c>
      <c r="D4" s="92" t="s">
        <v>6</v>
      </c>
      <c r="E4" s="111" t="s">
        <v>7</v>
      </c>
      <c r="F4" s="92" t="s">
        <v>8</v>
      </c>
      <c r="G4" s="92" t="s">
        <v>791</v>
      </c>
    </row>
    <row r="5" s="105" customFormat="1" ht="50.15" customHeight="1" spans="1:11">
      <c r="A5" s="125" t="s">
        <v>895</v>
      </c>
      <c r="B5" s="126">
        <v>5568</v>
      </c>
      <c r="C5" s="126">
        <v>5568</v>
      </c>
      <c r="D5" s="126">
        <v>11234</v>
      </c>
      <c r="E5" s="114">
        <f>D5/C5</f>
        <v>2.01760057471264</v>
      </c>
      <c r="F5" s="126">
        <v>4535</v>
      </c>
      <c r="G5" s="114">
        <f t="shared" ref="G5:G12" si="0">D5/F5-1</f>
        <v>1.47717750826902</v>
      </c>
    </row>
    <row r="6" s="105" customFormat="1" ht="50.15" customHeight="1" spans="1:11">
      <c r="A6" s="125" t="s">
        <v>896</v>
      </c>
      <c r="B6" s="126">
        <v>5482</v>
      </c>
      <c r="C6" s="126">
        <v>5482</v>
      </c>
      <c r="D6" s="127">
        <v>10610</v>
      </c>
      <c r="E6" s="114">
        <f t="shared" ref="E6:E12" si="1">D6/C6</f>
        <v>1.93542502736228</v>
      </c>
      <c r="F6" s="127">
        <v>3787</v>
      </c>
      <c r="G6" s="114">
        <f t="shared" si="0"/>
        <v>1.80168999207816</v>
      </c>
    </row>
    <row r="7" ht="50.15" customHeight="1" spans="1:11">
      <c r="A7" s="128" t="s">
        <v>897</v>
      </c>
      <c r="B7" s="122">
        <v>5482</v>
      </c>
      <c r="C7" s="122">
        <v>5482</v>
      </c>
      <c r="D7" s="122">
        <v>10610</v>
      </c>
      <c r="E7" s="117">
        <f t="shared" si="1"/>
        <v>1.93542502736228</v>
      </c>
      <c r="F7" s="122">
        <v>3787</v>
      </c>
      <c r="G7" s="117">
        <f t="shared" si="0"/>
        <v>1.80168999207816</v>
      </c>
    </row>
    <row r="8" s="105" customFormat="1" ht="50.15" customHeight="1" spans="1:11">
      <c r="A8" s="125" t="s">
        <v>898</v>
      </c>
      <c r="B8" s="126">
        <v>86</v>
      </c>
      <c r="C8" s="126">
        <v>86</v>
      </c>
      <c r="D8" s="127">
        <v>624</v>
      </c>
      <c r="E8" s="114">
        <f t="shared" si="1"/>
        <v>7.25581395348837</v>
      </c>
      <c r="F8" s="127">
        <v>748</v>
      </c>
      <c r="G8" s="114">
        <f t="shared" si="0"/>
        <v>-0.165775401069519</v>
      </c>
    </row>
    <row r="9" ht="50.15" customHeight="1" spans="1:11">
      <c r="A9" s="128" t="s">
        <v>899</v>
      </c>
      <c r="B9" s="122">
        <v>86</v>
      </c>
      <c r="C9" s="122">
        <v>86</v>
      </c>
      <c r="D9" s="129">
        <v>624</v>
      </c>
      <c r="E9" s="117">
        <f t="shared" si="1"/>
        <v>7.25581395348837</v>
      </c>
      <c r="F9" s="129">
        <v>748</v>
      </c>
      <c r="G9" s="117">
        <f t="shared" si="0"/>
        <v>-0.165775401069519</v>
      </c>
    </row>
    <row r="10" s="105" customFormat="1" ht="32.25" customHeight="1" spans="1:11">
      <c r="A10" s="125" t="s">
        <v>900</v>
      </c>
      <c r="B10" s="126">
        <v>5568</v>
      </c>
      <c r="C10" s="126">
        <v>5568</v>
      </c>
      <c r="D10" s="130">
        <v>11234</v>
      </c>
      <c r="E10" s="114">
        <f t="shared" si="1"/>
        <v>2.01760057471264</v>
      </c>
      <c r="F10" s="130">
        <v>4535</v>
      </c>
      <c r="G10" s="114">
        <f t="shared" si="0"/>
        <v>1.47717750826902</v>
      </c>
    </row>
    <row r="11" s="105" customFormat="1" ht="30.75" customHeight="1" spans="1:11">
      <c r="A11" s="125" t="s">
        <v>901</v>
      </c>
      <c r="B11" s="131">
        <v>2492</v>
      </c>
      <c r="C11" s="131">
        <v>2492</v>
      </c>
      <c r="D11" s="131">
        <v>2493</v>
      </c>
      <c r="E11" s="114">
        <f t="shared" si="1"/>
        <v>1.00040128410915</v>
      </c>
      <c r="F11" s="130">
        <v>1805</v>
      </c>
      <c r="G11" s="114">
        <f t="shared" si="0"/>
        <v>0.381163434903047</v>
      </c>
    </row>
    <row r="12" s="105" customFormat="1" ht="30.75" customHeight="1" spans="1:11">
      <c r="A12" s="132" t="s">
        <v>902</v>
      </c>
      <c r="B12" s="130">
        <v>8060</v>
      </c>
      <c r="C12" s="130">
        <v>8060</v>
      </c>
      <c r="D12" s="130">
        <v>13727</v>
      </c>
      <c r="E12" s="114">
        <f t="shared" si="1"/>
        <v>1.7031017369727</v>
      </c>
      <c r="F12" s="130">
        <v>6340</v>
      </c>
      <c r="G12" s="114">
        <f t="shared" si="0"/>
        <v>1.16514195583596</v>
      </c>
    </row>
    <row r="13" ht="16" customHeight="1"/>
    <row r="14" ht="16" customHeight="1"/>
    <row r="15" ht="16" customHeight="1"/>
    <row r="16" ht="16" customHeight="1"/>
  </sheetData>
  <mergeCells count="2">
    <mergeCell ref="A2:K2"/>
    <mergeCell ref="A3:B3"/>
  </mergeCells>
  <printOptions horizontalCentered="1"/>
  <pageMargins left="0.314583333333333" right="0.314583333333333" top="0.590277777777778" bottom="0.432638888888889" header="0.511805555555556" footer="0.393055555555556"/>
  <pageSetup paperSize="9" scale="91"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附件1.2018年一般公共预算收入</vt:lpstr>
      <vt:lpstr>附件2.2018年一般公共预算支出</vt:lpstr>
      <vt:lpstr>附件3.龙岗区2018年一般公共预算支出经济分类科目决算</vt:lpstr>
      <vt:lpstr>附件4.龙岗区2018年一般公共预算基本支出经济分类科目</vt:lpstr>
      <vt:lpstr>附件5. 2018年上级转移支付</vt:lpstr>
      <vt:lpstr>附件6.龙岗区2018年政府性基金收入决算表</vt:lpstr>
      <vt:lpstr>附件7.龙岗区2018年政府性基金支出决算表</vt:lpstr>
      <vt:lpstr>附件8.龙岗区2018年政府性基金上级转移支付表</vt:lpstr>
      <vt:lpstr>附件9.龙岗区2018年国有资本经营收入决算表</vt:lpstr>
      <vt:lpstr>附件10.龙岗区2018年国有资本经营支出决算表</vt:lpstr>
      <vt:lpstr>附件11.龙岗区2018年“三公”经费支出决算表</vt:lpstr>
      <vt:lpstr>附件12.龙岗区2018年区级财政专项资金决算表</vt:lpstr>
      <vt:lpstr>附件13.龙岗区2018年社会保险基金收入决算表</vt:lpstr>
      <vt:lpstr>附件14.龙岗区2017年社会保险基金支出决算表</vt:lpstr>
      <vt:lpstr>附件15.地方政府债务限额及余额情况表</vt:lpstr>
      <vt:lpstr>附件16.一般债务限额和余额情况表</vt:lpstr>
      <vt:lpstr>附件17.专项债务限额和余额情况表</vt:lpstr>
      <vt:lpstr>附件18.地方政府债券使用情况表</vt:lpstr>
      <vt:lpstr>附件19.政府债务发行及还本付息情况表</vt:lpstr>
      <vt:lpstr>附件20.龙岗区2018年区级重大项目决算表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小蛮</cp:lastModifiedBy>
  <dcterms:created xsi:type="dcterms:W3CDTF">2015-06-05T18:19:00Z</dcterms:created>
  <cp:lastPrinted>2019-08-16T07:18:00Z</cp:lastPrinted>
  <dcterms:modified xsi:type="dcterms:W3CDTF">2025-11-10T07:38:02Z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4383BF22A3CE4D91B8D52DA134DA04D8_13</vt:lpwstr>
  </property>
</Properties>
</file>