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308"/>
  </bookViews>
  <sheets>
    <sheet name="最终版" sheetId="5" r:id="rId1"/>
  </sheets>
  <calcPr calcId="144525"/>
</workbook>
</file>

<file path=xl/sharedStrings.xml><?xml version="1.0" encoding="utf-8"?>
<sst xmlns="http://schemas.openxmlformats.org/spreadsheetml/2006/main" count="77" uniqueCount="69">
  <si>
    <t xml:space="preserve">平湖街道2024年第一季度建筑工地红黑榜       </t>
  </si>
  <si>
    <t>序
号</t>
  </si>
  <si>
    <t>项目名称</t>
  </si>
  <si>
    <t>安全主体责任
及现场安全</t>
  </si>
  <si>
    <t>环卫测评</t>
  </si>
  <si>
    <t>文明施工</t>
  </si>
  <si>
    <t>“两制”落实及信访舆情</t>
  </si>
  <si>
    <t>工作响应及
落实情况</t>
  </si>
  <si>
    <t>得分</t>
  </si>
  <si>
    <t>备注</t>
  </si>
  <si>
    <t>岗宏翰林华府1栋、2栋</t>
  </si>
  <si>
    <t>新桥三路（平龙路-辅岐路）</t>
  </si>
  <si>
    <t>龙岗区养老护理院重新选址建设工程项目</t>
  </si>
  <si>
    <t>深大城际2标土建四工区白泥坑项目</t>
  </si>
  <si>
    <t>罗山公园群二期工程</t>
  </si>
  <si>
    <t>雅兰集团大厦项目建筑施工总承包工程</t>
  </si>
  <si>
    <t>大岭路、大岭山社区公园、两座变电站两通一平</t>
  </si>
  <si>
    <r>
      <rPr>
        <sz val="11"/>
        <color rgb="FF000000"/>
        <rFont val="宋体"/>
        <charset val="134"/>
      </rPr>
      <t>2020</t>
    </r>
    <r>
      <rPr>
        <sz val="10.5"/>
        <color theme="1"/>
        <rFont val="宋体"/>
        <charset val="134"/>
      </rPr>
      <t>年龙岗区龙岗河流域、深圳河流域、观澜河流域河流水质提升及污水处理提质增效工程</t>
    </r>
  </si>
  <si>
    <t>方直星云里1栋、2栋、3栋</t>
  </si>
  <si>
    <t>惠畅路市政工程项目</t>
  </si>
  <si>
    <t>晨华路市政工程</t>
  </si>
  <si>
    <t>深大城际2标土建三工区白泥坑站项目</t>
  </si>
  <si>
    <t>环卫管理
提醒</t>
  </si>
  <si>
    <t>合正新悦启园1、2、3栋</t>
  </si>
  <si>
    <t>君子布河支三平龙西路以上段河道综合整治工程</t>
  </si>
  <si>
    <t>仕达广场项目</t>
  </si>
  <si>
    <t>平湖街道龟地、禾虾岭片区更新项目（融湖五期）</t>
  </si>
  <si>
    <t>平湖街道信德学校改扩建工程</t>
  </si>
  <si>
    <t>翰华广场1栋</t>
  </si>
  <si>
    <t>平湖北九年一贯制学校</t>
  </si>
  <si>
    <t>中环大道市政改造工程(K3+580-K4+525)</t>
  </si>
  <si>
    <t>中鹏大厦</t>
  </si>
  <si>
    <t>深惠城际2标（五和-坪地）土建一工区平湖站</t>
  </si>
  <si>
    <t>领益智造园</t>
  </si>
  <si>
    <t>平大路提升改造工程</t>
  </si>
  <si>
    <t>苗坑水库，甘坑水库加固工程</t>
  </si>
  <si>
    <t>璟发楼3号厂房</t>
  </si>
  <si>
    <t>国通电信大楼</t>
  </si>
  <si>
    <t>平湖园岭九年一贯制学校新建工程</t>
  </si>
  <si>
    <t>丹农路二期工程</t>
  </si>
  <si>
    <t>平湖智创园配套宿舍桩基工程</t>
  </si>
  <si>
    <t>先进功率产业园</t>
  </si>
  <si>
    <t>平湖跨境电商产业园项目基坑支护与土石方工程</t>
  </si>
  <si>
    <t>山厦旧村城市更新项目一期</t>
  </si>
  <si>
    <t>安全生产
提醒</t>
  </si>
  <si>
    <t>平湖街道雁田水库（木古河流域）水质保障工程</t>
  </si>
  <si>
    <t>平湖苗坑水厂二期扩建工程（土建、安装部分）</t>
  </si>
  <si>
    <t>公明水库-清林径水库连通工程土建二标</t>
  </si>
  <si>
    <t>深惠城际2标（五和-坪地）土建一工区平湖工作井</t>
  </si>
  <si>
    <t>顺明园项目总承包工程</t>
  </si>
  <si>
    <t>平湖垃圾焚烧发电厂（一期）提升改造项目地基与基础工程项目</t>
  </si>
  <si>
    <t>龙岗区平湖街道凤凰工业园城市更新单元项目金光华项目（凤凰九里恒苑、凤凰九里慧苑）</t>
  </si>
  <si>
    <t>富安东路市政工程（平安大道~凤凰大道）项目</t>
  </si>
  <si>
    <t>湖岭路地下车库工程</t>
  </si>
  <si>
    <t>河包围九年一贯制学校</t>
  </si>
  <si>
    <t>龙岗区第五人民医院发热门诊建设工程</t>
  </si>
  <si>
    <t>平湖辅城坳片区污水资源化利用工程</t>
  </si>
  <si>
    <t>平湖智创园项目</t>
  </si>
  <si>
    <t>平湖智造园一期项目</t>
  </si>
  <si>
    <t>南方科技大学半导体学院项目</t>
  </si>
  <si>
    <t>辅岐路（新桥三路-嘉湖路）</t>
  </si>
  <si>
    <t>山厦创投大厦(暂定名)基坑支护及土石方工程</t>
  </si>
  <si>
    <t>平湖中环大道市政工程（K1+001.59-K2+144.341)</t>
  </si>
  <si>
    <t>华南国际电子工业原材料物流区(一期)1～3栋物流</t>
  </si>
  <si>
    <t>停工项目，不纳入本期评选。</t>
  </si>
  <si>
    <t>华南国际电子工业原材料物流区（一期）4～8栋物流及配套工程</t>
  </si>
  <si>
    <t>缙学府1栋、2栋、3栋、4栋、5栋、6栋</t>
  </si>
  <si>
    <t>臻悦瑞府2.3栋</t>
  </si>
  <si>
    <t>说明：1、本考核满分100分，实行扣分制，最高可扣至负分；
      2、本榜依据每月每项目检查两次或以上，取3个月成绩平均值为季度考核成绩，季度考核成绩前三名为红榜，后三名为黑榜；
      3、本榜标黄项目为环卫问题较突出，提醒项目负责人须高度重视，加大人力、财力、物力投入，确保工地周边市容环境有效提升；
      4、本榜橙色项目为安全生产问题较突出，提醒施工单位要严格落实安全生产主体责任，关键岗位负责人要在岗履职，对排查出的隐患积极整改，并举一反三，抓实抓细安全生产管理，严防各类安全生产事故发生；
      5、被列入提醒的黄色、橙色项目，将被加大巡查检查频次重点监管，街道办对项目主要负责人进行约谈并将记录存档。对问题突出又不配合整改项目，将报市、区住房和建设局按《深圳市建筑市场主体信用管理办法》，对项目施工企业或相关负责人进行不良行为信用扣分处理。
      6、季度黑榜的项目将在街道官网及相关工作群内公示，连续两个季度黑榜的项目施工企业将报市、区住房和建设局申请黄色警示。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</si>
</sst>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.5"/>
      <color theme="1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5F5F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9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14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0" fillId="17" borderId="17" applyNumberFormat="0" applyAlignment="0" applyProtection="0">
      <alignment vertical="center"/>
    </xf>
    <xf numFmtId="0" fontId="21" fillId="17" borderId="13" applyNumberFormat="0" applyAlignment="0" applyProtection="0">
      <alignment vertical="center"/>
    </xf>
    <xf numFmtId="0" fontId="22" fillId="18" borderId="18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76" fontId="0" fillId="3" borderId="1" xfId="0" applyNumberFormat="1" applyFill="1" applyBorder="1" applyAlignment="1">
      <alignment horizontal="center" vertical="center" wrapText="1"/>
    </xf>
    <xf numFmtId="176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76" fontId="0" fillId="4" borderId="1" xfId="0" applyNumberFormat="1" applyFill="1" applyBorder="1" applyAlignment="1">
      <alignment horizontal="center" vertical="center" wrapText="1"/>
    </xf>
    <xf numFmtId="176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76" fontId="0" fillId="5" borderId="1" xfId="0" applyNumberFormat="1" applyFill="1" applyBorder="1" applyAlignment="1">
      <alignment horizontal="center" vertical="center" wrapText="1"/>
    </xf>
    <xf numFmtId="176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176" fontId="0" fillId="6" borderId="1" xfId="0" applyNumberFormat="1" applyFill="1" applyBorder="1" applyAlignment="1">
      <alignment horizontal="center" vertical="center" wrapText="1"/>
    </xf>
    <xf numFmtId="176" fontId="0" fillId="6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6" fillId="7" borderId="2" xfId="0" applyNumberFormat="1" applyFont="1" applyFill="1" applyBorder="1" applyAlignment="1">
      <alignment horizontal="center" vertical="center"/>
    </xf>
    <xf numFmtId="176" fontId="6" fillId="7" borderId="3" xfId="0" applyNumberFormat="1" applyFont="1" applyFill="1" applyBorder="1" applyAlignment="1">
      <alignment horizontal="center" vertical="center"/>
    </xf>
    <xf numFmtId="176" fontId="6" fillId="7" borderId="4" xfId="0" applyNumberFormat="1" applyFont="1" applyFill="1" applyBorder="1" applyAlignment="1">
      <alignment horizontal="center" vertical="center"/>
    </xf>
    <xf numFmtId="176" fontId="6" fillId="7" borderId="0" xfId="0" applyNumberFormat="1" applyFont="1" applyFill="1" applyAlignment="1">
      <alignment horizontal="center" vertical="center"/>
    </xf>
    <xf numFmtId="176" fontId="6" fillId="7" borderId="5" xfId="0" applyNumberFormat="1" applyFont="1" applyFill="1" applyBorder="1" applyAlignment="1">
      <alignment horizontal="center" vertical="center"/>
    </xf>
    <xf numFmtId="176" fontId="6" fillId="7" borderId="6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6" fillId="7" borderId="9" xfId="0" applyNumberFormat="1" applyFont="1" applyFill="1" applyBorder="1" applyAlignment="1">
      <alignment horizontal="center" vertical="center"/>
    </xf>
    <xf numFmtId="176" fontId="6" fillId="7" borderId="10" xfId="0" applyNumberFormat="1" applyFont="1" applyFill="1" applyBorder="1" applyAlignment="1">
      <alignment horizontal="center" vertical="center"/>
    </xf>
    <xf numFmtId="176" fontId="6" fillId="7" borderId="11" xfId="0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0" fontId="5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5F5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2"/>
  <sheetViews>
    <sheetView tabSelected="1" topLeftCell="A49" workbookViewId="0">
      <selection activeCell="A58" sqref="A58:I58"/>
    </sheetView>
  </sheetViews>
  <sheetFormatPr defaultColWidth="9" defaultRowHeight="14.4"/>
  <cols>
    <col min="1" max="1" width="5.12962962962963" style="3" customWidth="1"/>
    <col min="2" max="2" width="43.3796296296296" style="4" customWidth="1"/>
    <col min="3" max="3" width="15.3333333333333" style="4" customWidth="1"/>
    <col min="4" max="4" width="11.1111111111111" style="4" customWidth="1"/>
    <col min="5" max="5" width="10.5555555555556" customWidth="1"/>
    <col min="6" max="6" width="14.7777777777778" customWidth="1"/>
    <col min="7" max="7" width="13" customWidth="1"/>
    <col min="8" max="8" width="9.66666666666667" customWidth="1"/>
  </cols>
  <sheetData>
    <row r="1" ht="39.75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46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46" t="s">
        <v>9</v>
      </c>
    </row>
    <row r="3" ht="35" customHeight="1" spans="1:9">
      <c r="A3" s="8">
        <v>1</v>
      </c>
      <c r="B3" s="9" t="s">
        <v>10</v>
      </c>
      <c r="C3" s="10">
        <v>30</v>
      </c>
      <c r="D3" s="11">
        <v>19</v>
      </c>
      <c r="E3" s="12">
        <v>20</v>
      </c>
      <c r="F3" s="12">
        <v>15</v>
      </c>
      <c r="G3" s="12">
        <v>15</v>
      </c>
      <c r="H3" s="11">
        <f>C3+D3+E3+F3+G3</f>
        <v>99</v>
      </c>
      <c r="I3" s="47"/>
    </row>
    <row r="4" s="2" customFormat="1" ht="35" customHeight="1" spans="1:9">
      <c r="A4" s="8">
        <v>2</v>
      </c>
      <c r="B4" s="13" t="s">
        <v>11</v>
      </c>
      <c r="C4" s="10">
        <v>29.25</v>
      </c>
      <c r="D4" s="11">
        <f>(19.5+19.5)/2</f>
        <v>19.5</v>
      </c>
      <c r="E4" s="11">
        <v>20</v>
      </c>
      <c r="F4" s="12">
        <v>15</v>
      </c>
      <c r="G4" s="12">
        <v>15</v>
      </c>
      <c r="H4" s="11">
        <f t="shared" ref="H4:H53" si="0">C4+D4+E4+F4+G4</f>
        <v>98.75</v>
      </c>
      <c r="I4" s="48"/>
    </row>
    <row r="5" s="2" customFormat="1" ht="35" customHeight="1" spans="1:9">
      <c r="A5" s="8">
        <v>3</v>
      </c>
      <c r="B5" s="13" t="s">
        <v>12</v>
      </c>
      <c r="C5" s="10">
        <v>29.25</v>
      </c>
      <c r="D5" s="11">
        <v>19.5</v>
      </c>
      <c r="E5" s="11">
        <v>20</v>
      </c>
      <c r="F5" s="12">
        <v>15</v>
      </c>
      <c r="G5" s="12">
        <v>15</v>
      </c>
      <c r="H5" s="11">
        <f t="shared" si="0"/>
        <v>98.75</v>
      </c>
      <c r="I5" s="48"/>
    </row>
    <row r="6" ht="35" customHeight="1" spans="1:9">
      <c r="A6" s="8">
        <v>4</v>
      </c>
      <c r="B6" s="14" t="s">
        <v>13</v>
      </c>
      <c r="C6" s="15">
        <v>30</v>
      </c>
      <c r="D6" s="16">
        <v>18.5</v>
      </c>
      <c r="E6" s="16">
        <v>20</v>
      </c>
      <c r="F6" s="17">
        <v>15</v>
      </c>
      <c r="G6" s="17">
        <v>15</v>
      </c>
      <c r="H6" s="16">
        <f t="shared" si="0"/>
        <v>98.5</v>
      </c>
      <c r="I6" s="47"/>
    </row>
    <row r="7" ht="35" customHeight="1" spans="1:9">
      <c r="A7" s="8">
        <v>5</v>
      </c>
      <c r="B7" s="18" t="s">
        <v>14</v>
      </c>
      <c r="C7" s="15">
        <v>30</v>
      </c>
      <c r="D7" s="16">
        <v>18.5</v>
      </c>
      <c r="E7" s="16">
        <v>20</v>
      </c>
      <c r="F7" s="17">
        <v>15</v>
      </c>
      <c r="G7" s="17">
        <v>15</v>
      </c>
      <c r="H7" s="16">
        <f t="shared" si="0"/>
        <v>98.5</v>
      </c>
      <c r="I7" s="47"/>
    </row>
    <row r="8" ht="35" customHeight="1" spans="1:9">
      <c r="A8" s="8">
        <v>6</v>
      </c>
      <c r="B8" s="18" t="s">
        <v>15</v>
      </c>
      <c r="C8" s="15">
        <v>30</v>
      </c>
      <c r="D8" s="16">
        <v>18.5</v>
      </c>
      <c r="E8" s="16">
        <v>20</v>
      </c>
      <c r="F8" s="17">
        <v>15</v>
      </c>
      <c r="G8" s="17">
        <v>15</v>
      </c>
      <c r="H8" s="16">
        <f t="shared" si="0"/>
        <v>98.5</v>
      </c>
      <c r="I8" s="47"/>
    </row>
    <row r="9" ht="35" customHeight="1" spans="1:9">
      <c r="A9" s="8">
        <v>7</v>
      </c>
      <c r="B9" s="19" t="s">
        <v>16</v>
      </c>
      <c r="C9" s="15">
        <v>30</v>
      </c>
      <c r="D9" s="16">
        <v>18.5</v>
      </c>
      <c r="E9" s="16">
        <v>20</v>
      </c>
      <c r="F9" s="17">
        <v>15</v>
      </c>
      <c r="G9" s="17">
        <v>15</v>
      </c>
      <c r="H9" s="16">
        <f t="shared" si="0"/>
        <v>98.5</v>
      </c>
      <c r="I9" s="47"/>
    </row>
    <row r="10" ht="35" customHeight="1" spans="1:9">
      <c r="A10" s="8">
        <v>8</v>
      </c>
      <c r="B10" s="14" t="s">
        <v>17</v>
      </c>
      <c r="C10" s="15">
        <v>29.25</v>
      </c>
      <c r="D10" s="16">
        <f>(19+19)/2</f>
        <v>19</v>
      </c>
      <c r="E10" s="16">
        <v>20</v>
      </c>
      <c r="F10" s="17">
        <v>15</v>
      </c>
      <c r="G10" s="17">
        <v>15</v>
      </c>
      <c r="H10" s="16">
        <f t="shared" si="0"/>
        <v>98.25</v>
      </c>
      <c r="I10" s="47"/>
    </row>
    <row r="11" ht="35" customHeight="1" spans="1:9">
      <c r="A11" s="8">
        <v>9</v>
      </c>
      <c r="B11" s="14" t="s">
        <v>18</v>
      </c>
      <c r="C11" s="15">
        <v>29.25</v>
      </c>
      <c r="D11" s="16">
        <v>19</v>
      </c>
      <c r="E11" s="16">
        <v>20</v>
      </c>
      <c r="F11" s="17">
        <v>15</v>
      </c>
      <c r="G11" s="17">
        <v>15</v>
      </c>
      <c r="H11" s="16">
        <f t="shared" si="0"/>
        <v>98.25</v>
      </c>
      <c r="I11" s="47"/>
    </row>
    <row r="12" s="2" customFormat="1" ht="35" customHeight="1" spans="1:9">
      <c r="A12" s="8">
        <v>10</v>
      </c>
      <c r="B12" s="14" t="s">
        <v>19</v>
      </c>
      <c r="C12" s="15">
        <v>29.25</v>
      </c>
      <c r="D12" s="16">
        <v>19</v>
      </c>
      <c r="E12" s="16">
        <v>20</v>
      </c>
      <c r="F12" s="17">
        <v>15</v>
      </c>
      <c r="G12" s="17">
        <v>15</v>
      </c>
      <c r="H12" s="16">
        <f t="shared" si="0"/>
        <v>98.25</v>
      </c>
      <c r="I12" s="48"/>
    </row>
    <row r="13" ht="35" customHeight="1" spans="1:9">
      <c r="A13" s="8">
        <v>11</v>
      </c>
      <c r="B13" s="14" t="s">
        <v>20</v>
      </c>
      <c r="C13" s="15">
        <v>29.25</v>
      </c>
      <c r="D13" s="16">
        <v>19</v>
      </c>
      <c r="E13" s="16">
        <v>20</v>
      </c>
      <c r="F13" s="17">
        <v>15</v>
      </c>
      <c r="G13" s="17">
        <v>15</v>
      </c>
      <c r="H13" s="16">
        <f t="shared" si="0"/>
        <v>98.25</v>
      </c>
      <c r="I13" s="47"/>
    </row>
    <row r="14" ht="35" customHeight="1" spans="1:9">
      <c r="A14" s="8">
        <v>12</v>
      </c>
      <c r="B14" s="20" t="s">
        <v>21</v>
      </c>
      <c r="C14" s="21">
        <v>30</v>
      </c>
      <c r="D14" s="22">
        <v>18</v>
      </c>
      <c r="E14" s="22">
        <v>20</v>
      </c>
      <c r="F14" s="23">
        <v>15</v>
      </c>
      <c r="G14" s="23">
        <v>15</v>
      </c>
      <c r="H14" s="22">
        <f t="shared" si="0"/>
        <v>98</v>
      </c>
      <c r="I14" s="49" t="s">
        <v>22</v>
      </c>
    </row>
    <row r="15" ht="35" customHeight="1" spans="1:9">
      <c r="A15" s="8">
        <v>13</v>
      </c>
      <c r="B15" s="20" t="s">
        <v>23</v>
      </c>
      <c r="C15" s="21">
        <v>30</v>
      </c>
      <c r="D15" s="22">
        <v>18</v>
      </c>
      <c r="E15" s="22">
        <v>20</v>
      </c>
      <c r="F15" s="23">
        <v>15</v>
      </c>
      <c r="G15" s="23">
        <v>15</v>
      </c>
      <c r="H15" s="22">
        <f t="shared" si="0"/>
        <v>98</v>
      </c>
      <c r="I15" s="49" t="s">
        <v>22</v>
      </c>
    </row>
    <row r="16" ht="35" customHeight="1" spans="1:9">
      <c r="A16" s="8">
        <v>14</v>
      </c>
      <c r="B16" s="24" t="s">
        <v>24</v>
      </c>
      <c r="C16" s="21">
        <v>30</v>
      </c>
      <c r="D16" s="22">
        <f>(18+18)/2</f>
        <v>18</v>
      </c>
      <c r="E16" s="22">
        <v>20</v>
      </c>
      <c r="F16" s="23">
        <v>15</v>
      </c>
      <c r="G16" s="23">
        <v>15</v>
      </c>
      <c r="H16" s="22">
        <f t="shared" si="0"/>
        <v>98</v>
      </c>
      <c r="I16" s="49" t="s">
        <v>22</v>
      </c>
    </row>
    <row r="17" ht="35" customHeight="1" spans="1:9">
      <c r="A17" s="8">
        <v>15</v>
      </c>
      <c r="B17" s="14" t="s">
        <v>25</v>
      </c>
      <c r="C17" s="15">
        <v>29.25</v>
      </c>
      <c r="D17" s="16">
        <v>18.5</v>
      </c>
      <c r="E17" s="16">
        <v>20</v>
      </c>
      <c r="F17" s="17">
        <v>15</v>
      </c>
      <c r="G17" s="17">
        <v>15</v>
      </c>
      <c r="H17" s="16">
        <f t="shared" si="0"/>
        <v>97.75</v>
      </c>
      <c r="I17" s="47"/>
    </row>
    <row r="18" ht="35" customHeight="1" spans="1:9">
      <c r="A18" s="8">
        <v>16</v>
      </c>
      <c r="B18" s="14" t="s">
        <v>26</v>
      </c>
      <c r="C18" s="15">
        <v>29.25</v>
      </c>
      <c r="D18" s="16">
        <v>18.5</v>
      </c>
      <c r="E18" s="16">
        <v>20</v>
      </c>
      <c r="F18" s="17">
        <v>15</v>
      </c>
      <c r="G18" s="17">
        <v>15</v>
      </c>
      <c r="H18" s="16">
        <f t="shared" si="0"/>
        <v>97.75</v>
      </c>
      <c r="I18" s="47"/>
    </row>
    <row r="19" ht="35" customHeight="1" spans="1:9">
      <c r="A19" s="8">
        <v>17</v>
      </c>
      <c r="B19" s="14" t="s">
        <v>27</v>
      </c>
      <c r="C19" s="15">
        <v>28.125</v>
      </c>
      <c r="D19" s="16">
        <f>(19+20)/2</f>
        <v>19.5</v>
      </c>
      <c r="E19" s="16">
        <v>20</v>
      </c>
      <c r="F19" s="17">
        <v>15</v>
      </c>
      <c r="G19" s="17">
        <v>15</v>
      </c>
      <c r="H19" s="16">
        <f t="shared" si="0"/>
        <v>97.625</v>
      </c>
      <c r="I19" s="47"/>
    </row>
    <row r="20" ht="35" customHeight="1" spans="1:9">
      <c r="A20" s="8">
        <v>18</v>
      </c>
      <c r="B20" s="14" t="s">
        <v>28</v>
      </c>
      <c r="C20" s="15">
        <v>28.5</v>
      </c>
      <c r="D20" s="16">
        <v>19</v>
      </c>
      <c r="E20" s="16">
        <v>20</v>
      </c>
      <c r="F20" s="17">
        <v>15</v>
      </c>
      <c r="G20" s="17">
        <v>15</v>
      </c>
      <c r="H20" s="16">
        <f t="shared" si="0"/>
        <v>97.5</v>
      </c>
      <c r="I20" s="47"/>
    </row>
    <row r="21" ht="35" customHeight="1" spans="1:9">
      <c r="A21" s="8">
        <v>19</v>
      </c>
      <c r="B21" s="18" t="s">
        <v>29</v>
      </c>
      <c r="C21" s="15">
        <v>28.5</v>
      </c>
      <c r="D21" s="16">
        <f>(20+18)/2</f>
        <v>19</v>
      </c>
      <c r="E21" s="16">
        <v>20</v>
      </c>
      <c r="F21" s="17">
        <v>15</v>
      </c>
      <c r="G21" s="17">
        <v>15</v>
      </c>
      <c r="H21" s="16">
        <f t="shared" si="0"/>
        <v>97.5</v>
      </c>
      <c r="I21" s="47"/>
    </row>
    <row r="22" ht="35" customHeight="1" spans="1:9">
      <c r="A22" s="8">
        <v>20</v>
      </c>
      <c r="B22" s="24" t="s">
        <v>30</v>
      </c>
      <c r="C22" s="21">
        <v>30</v>
      </c>
      <c r="D22" s="22">
        <v>17.5</v>
      </c>
      <c r="E22" s="22">
        <v>20</v>
      </c>
      <c r="F22" s="23">
        <v>15</v>
      </c>
      <c r="G22" s="23">
        <v>15</v>
      </c>
      <c r="H22" s="22">
        <f t="shared" si="0"/>
        <v>97.5</v>
      </c>
      <c r="I22" s="49" t="s">
        <v>22</v>
      </c>
    </row>
    <row r="23" ht="35" customHeight="1" spans="1:9">
      <c r="A23" s="8">
        <v>21</v>
      </c>
      <c r="B23" s="14" t="s">
        <v>31</v>
      </c>
      <c r="C23" s="15">
        <v>28.875</v>
      </c>
      <c r="D23" s="16">
        <f>(19+18)/2</f>
        <v>18.5</v>
      </c>
      <c r="E23" s="16">
        <v>20</v>
      </c>
      <c r="F23" s="17">
        <v>15</v>
      </c>
      <c r="G23" s="17">
        <v>15</v>
      </c>
      <c r="H23" s="16">
        <f t="shared" si="0"/>
        <v>97.375</v>
      </c>
      <c r="I23" s="47"/>
    </row>
    <row r="24" ht="35" customHeight="1" spans="1:9">
      <c r="A24" s="8">
        <v>22</v>
      </c>
      <c r="B24" s="14" t="s">
        <v>32</v>
      </c>
      <c r="C24" s="15">
        <v>27.75</v>
      </c>
      <c r="D24" s="16">
        <v>19.5</v>
      </c>
      <c r="E24" s="16">
        <v>20</v>
      </c>
      <c r="F24" s="17">
        <v>15</v>
      </c>
      <c r="G24" s="17">
        <v>15</v>
      </c>
      <c r="H24" s="16">
        <f t="shared" si="0"/>
        <v>97.25</v>
      </c>
      <c r="I24" s="47"/>
    </row>
    <row r="25" ht="35" customHeight="1" spans="1:9">
      <c r="A25" s="8">
        <v>23</v>
      </c>
      <c r="B25" s="14" t="s">
        <v>33</v>
      </c>
      <c r="C25" s="15">
        <v>27.75</v>
      </c>
      <c r="D25" s="16">
        <v>19.5</v>
      </c>
      <c r="E25" s="16">
        <v>20</v>
      </c>
      <c r="F25" s="17">
        <v>15</v>
      </c>
      <c r="G25" s="17">
        <v>15</v>
      </c>
      <c r="H25" s="16">
        <f t="shared" si="0"/>
        <v>97.25</v>
      </c>
      <c r="I25" s="47"/>
    </row>
    <row r="26" ht="35" customHeight="1" spans="1:9">
      <c r="A26" s="8">
        <v>24</v>
      </c>
      <c r="B26" s="18" t="s">
        <v>34</v>
      </c>
      <c r="C26" s="15">
        <v>27.75</v>
      </c>
      <c r="D26" s="16">
        <v>19.5</v>
      </c>
      <c r="E26" s="16">
        <v>20</v>
      </c>
      <c r="F26" s="17">
        <v>15</v>
      </c>
      <c r="G26" s="17">
        <v>15</v>
      </c>
      <c r="H26" s="16">
        <f t="shared" si="0"/>
        <v>97.25</v>
      </c>
      <c r="I26" s="47"/>
    </row>
    <row r="27" ht="35" customHeight="1" spans="1:9">
      <c r="A27" s="8">
        <v>25</v>
      </c>
      <c r="B27" s="18" t="s">
        <v>35</v>
      </c>
      <c r="C27" s="15">
        <v>28.5</v>
      </c>
      <c r="D27" s="16">
        <f>(18+19.5)/2</f>
        <v>18.75</v>
      </c>
      <c r="E27" s="16">
        <v>20</v>
      </c>
      <c r="F27" s="17">
        <v>15</v>
      </c>
      <c r="G27" s="17">
        <v>15</v>
      </c>
      <c r="H27" s="16">
        <f t="shared" si="0"/>
        <v>97.25</v>
      </c>
      <c r="I27" s="47"/>
    </row>
    <row r="28" ht="35" customHeight="1" spans="1:9">
      <c r="A28" s="8">
        <v>26</v>
      </c>
      <c r="B28" s="14" t="s">
        <v>36</v>
      </c>
      <c r="C28" s="15">
        <v>28.5</v>
      </c>
      <c r="D28" s="16">
        <f>(18.5+18.5)/2</f>
        <v>18.5</v>
      </c>
      <c r="E28" s="16">
        <v>20</v>
      </c>
      <c r="F28" s="17">
        <v>15</v>
      </c>
      <c r="G28" s="17">
        <v>15</v>
      </c>
      <c r="H28" s="16">
        <f t="shared" si="0"/>
        <v>97</v>
      </c>
      <c r="I28" s="47"/>
    </row>
    <row r="29" ht="35" customHeight="1" spans="1:9">
      <c r="A29" s="8">
        <v>27</v>
      </c>
      <c r="B29" s="18" t="s">
        <v>37</v>
      </c>
      <c r="C29" s="15">
        <v>27.375</v>
      </c>
      <c r="D29" s="16">
        <f>(19+20)/2</f>
        <v>19.5</v>
      </c>
      <c r="E29" s="16">
        <v>20</v>
      </c>
      <c r="F29" s="17">
        <v>15</v>
      </c>
      <c r="G29" s="17">
        <v>15</v>
      </c>
      <c r="H29" s="16">
        <f t="shared" si="0"/>
        <v>96.875</v>
      </c>
      <c r="I29" s="47"/>
    </row>
    <row r="30" ht="35" customHeight="1" spans="1:9">
      <c r="A30" s="8">
        <v>28</v>
      </c>
      <c r="B30" s="14" t="s">
        <v>38</v>
      </c>
      <c r="C30" s="15">
        <v>27.75</v>
      </c>
      <c r="D30" s="16">
        <v>19</v>
      </c>
      <c r="E30" s="16">
        <v>20</v>
      </c>
      <c r="F30" s="17">
        <v>15</v>
      </c>
      <c r="G30" s="17">
        <v>15</v>
      </c>
      <c r="H30" s="16">
        <f t="shared" si="0"/>
        <v>96.75</v>
      </c>
      <c r="I30" s="47"/>
    </row>
    <row r="31" ht="35" customHeight="1" spans="1:9">
      <c r="A31" s="8">
        <v>29</v>
      </c>
      <c r="B31" s="14" t="s">
        <v>39</v>
      </c>
      <c r="C31" s="15">
        <v>27</v>
      </c>
      <c r="D31" s="16">
        <f>(19.5+19.5)/2</f>
        <v>19.5</v>
      </c>
      <c r="E31" s="16">
        <v>20</v>
      </c>
      <c r="F31" s="17">
        <v>15</v>
      </c>
      <c r="G31" s="17">
        <v>15</v>
      </c>
      <c r="H31" s="16">
        <f t="shared" si="0"/>
        <v>96.5</v>
      </c>
      <c r="I31" s="47"/>
    </row>
    <row r="32" ht="35" customHeight="1" spans="1:9">
      <c r="A32" s="8">
        <v>30</v>
      </c>
      <c r="B32" s="24" t="s">
        <v>40</v>
      </c>
      <c r="C32" s="21">
        <v>29.25</v>
      </c>
      <c r="D32" s="22">
        <f>(17+17)/2</f>
        <v>17</v>
      </c>
      <c r="E32" s="22">
        <f>(19.5+20)/2</f>
        <v>19.75</v>
      </c>
      <c r="F32" s="23">
        <v>15</v>
      </c>
      <c r="G32" s="23">
        <v>15</v>
      </c>
      <c r="H32" s="22">
        <f t="shared" si="0"/>
        <v>96</v>
      </c>
      <c r="I32" s="49" t="s">
        <v>22</v>
      </c>
    </row>
    <row r="33" ht="35" customHeight="1" spans="1:9">
      <c r="A33" s="8">
        <v>31</v>
      </c>
      <c r="B33" s="14" t="s">
        <v>41</v>
      </c>
      <c r="C33" s="15">
        <v>30</v>
      </c>
      <c r="D33" s="16">
        <v>18.5</v>
      </c>
      <c r="E33" s="16">
        <v>20</v>
      </c>
      <c r="F33" s="17">
        <v>11.25</v>
      </c>
      <c r="G33" s="17">
        <v>15</v>
      </c>
      <c r="H33" s="16">
        <f t="shared" si="0"/>
        <v>94.75</v>
      </c>
      <c r="I33" s="47"/>
    </row>
    <row r="34" ht="35" customHeight="1" spans="1:9">
      <c r="A34" s="8">
        <v>32</v>
      </c>
      <c r="B34" s="18" t="s">
        <v>42</v>
      </c>
      <c r="C34" s="15">
        <v>28.5</v>
      </c>
      <c r="D34" s="16">
        <v>20</v>
      </c>
      <c r="E34" s="16">
        <v>20</v>
      </c>
      <c r="F34" s="17">
        <v>15</v>
      </c>
      <c r="G34" s="17">
        <v>11.25</v>
      </c>
      <c r="H34" s="16">
        <f t="shared" si="0"/>
        <v>94.75</v>
      </c>
      <c r="I34" s="47"/>
    </row>
    <row r="35" ht="35" customHeight="1" spans="1:9">
      <c r="A35" s="8">
        <v>33</v>
      </c>
      <c r="B35" s="25" t="s">
        <v>43</v>
      </c>
      <c r="C35" s="26">
        <v>25.5</v>
      </c>
      <c r="D35" s="27">
        <v>18.5</v>
      </c>
      <c r="E35" s="27">
        <v>20</v>
      </c>
      <c r="F35" s="28">
        <v>15</v>
      </c>
      <c r="G35" s="28">
        <v>15</v>
      </c>
      <c r="H35" s="27">
        <f t="shared" si="0"/>
        <v>94</v>
      </c>
      <c r="I35" s="49" t="s">
        <v>44</v>
      </c>
    </row>
    <row r="36" ht="35" customHeight="1" spans="1:9">
      <c r="A36" s="8">
        <v>34</v>
      </c>
      <c r="B36" s="14" t="s">
        <v>45</v>
      </c>
      <c r="C36" s="15">
        <v>28.875</v>
      </c>
      <c r="D36" s="16">
        <f>(19.5+18)/2</f>
        <v>18.75</v>
      </c>
      <c r="E36" s="16">
        <v>20</v>
      </c>
      <c r="F36" s="17">
        <v>11.25</v>
      </c>
      <c r="G36" s="17">
        <v>15</v>
      </c>
      <c r="H36" s="16">
        <f t="shared" si="0"/>
        <v>93.875</v>
      </c>
      <c r="I36" s="47"/>
    </row>
    <row r="37" ht="35" customHeight="1" spans="1:9">
      <c r="A37" s="8">
        <v>35</v>
      </c>
      <c r="B37" s="14" t="s">
        <v>46</v>
      </c>
      <c r="C37" s="15">
        <v>29.625</v>
      </c>
      <c r="D37" s="16">
        <f>(18.5+19.5)/2</f>
        <v>19</v>
      </c>
      <c r="E37" s="16">
        <v>15</v>
      </c>
      <c r="F37" s="17">
        <v>15</v>
      </c>
      <c r="G37" s="17">
        <v>15</v>
      </c>
      <c r="H37" s="16">
        <f t="shared" si="0"/>
        <v>93.625</v>
      </c>
      <c r="I37" s="47"/>
    </row>
    <row r="38" ht="35" customHeight="1" spans="1:9">
      <c r="A38" s="8">
        <v>36</v>
      </c>
      <c r="B38" s="29" t="s">
        <v>47</v>
      </c>
      <c r="C38" s="26">
        <v>24</v>
      </c>
      <c r="D38" s="27">
        <v>19.5</v>
      </c>
      <c r="E38" s="27">
        <v>20</v>
      </c>
      <c r="F38" s="28">
        <v>15</v>
      </c>
      <c r="G38" s="28">
        <v>15</v>
      </c>
      <c r="H38" s="27">
        <f t="shared" si="0"/>
        <v>93.5</v>
      </c>
      <c r="I38" s="49" t="s">
        <v>44</v>
      </c>
    </row>
    <row r="39" ht="35" customHeight="1" spans="1:9">
      <c r="A39" s="8">
        <v>37</v>
      </c>
      <c r="B39" s="25" t="s">
        <v>48</v>
      </c>
      <c r="C39" s="26">
        <v>25.5</v>
      </c>
      <c r="D39" s="27">
        <v>18</v>
      </c>
      <c r="E39" s="27">
        <v>20</v>
      </c>
      <c r="F39" s="28">
        <v>15</v>
      </c>
      <c r="G39" s="28">
        <v>15</v>
      </c>
      <c r="H39" s="27">
        <f t="shared" si="0"/>
        <v>93.5</v>
      </c>
      <c r="I39" s="49" t="s">
        <v>44</v>
      </c>
    </row>
    <row r="40" ht="35" customHeight="1" spans="1:9">
      <c r="A40" s="8">
        <v>38</v>
      </c>
      <c r="B40" s="14" t="s">
        <v>49</v>
      </c>
      <c r="C40" s="15">
        <v>30</v>
      </c>
      <c r="D40" s="16">
        <v>19</v>
      </c>
      <c r="E40" s="16">
        <v>20</v>
      </c>
      <c r="F40" s="17">
        <v>7.5</v>
      </c>
      <c r="G40" s="17">
        <v>15</v>
      </c>
      <c r="H40" s="16">
        <f t="shared" si="0"/>
        <v>91.5</v>
      </c>
      <c r="I40" s="47"/>
    </row>
    <row r="41" ht="35" customHeight="1" spans="1:9">
      <c r="A41" s="8">
        <v>39</v>
      </c>
      <c r="B41" s="14" t="s">
        <v>50</v>
      </c>
      <c r="C41" s="15">
        <v>28.875</v>
      </c>
      <c r="D41" s="16">
        <f>(20+19.5)/2</f>
        <v>19.75</v>
      </c>
      <c r="E41" s="16">
        <v>20</v>
      </c>
      <c r="F41" s="17">
        <v>15</v>
      </c>
      <c r="G41" s="17">
        <v>7.5</v>
      </c>
      <c r="H41" s="16">
        <f t="shared" si="0"/>
        <v>91.125</v>
      </c>
      <c r="I41" s="47"/>
    </row>
    <row r="42" ht="35" customHeight="1" spans="1:9">
      <c r="A42" s="8">
        <v>40</v>
      </c>
      <c r="B42" s="14" t="s">
        <v>51</v>
      </c>
      <c r="C42" s="15">
        <v>28.875</v>
      </c>
      <c r="D42" s="16">
        <f>(19.5+19.5)/2</f>
        <v>19.5</v>
      </c>
      <c r="E42" s="16">
        <v>20</v>
      </c>
      <c r="F42" s="17">
        <v>7.5</v>
      </c>
      <c r="G42" s="17">
        <v>15</v>
      </c>
      <c r="H42" s="16">
        <f t="shared" si="0"/>
        <v>90.875</v>
      </c>
      <c r="I42" s="47"/>
    </row>
    <row r="43" ht="35" customHeight="1" spans="1:9">
      <c r="A43" s="8">
        <v>41</v>
      </c>
      <c r="B43" s="14" t="s">
        <v>52</v>
      </c>
      <c r="C43" s="15">
        <v>29.625</v>
      </c>
      <c r="D43" s="16">
        <f>(19+18.5)/2</f>
        <v>18.75</v>
      </c>
      <c r="E43" s="16">
        <v>20</v>
      </c>
      <c r="F43" s="17">
        <v>15</v>
      </c>
      <c r="G43" s="17">
        <v>7.5</v>
      </c>
      <c r="H43" s="16">
        <f t="shared" si="0"/>
        <v>90.875</v>
      </c>
      <c r="I43" s="47"/>
    </row>
    <row r="44" ht="35" customHeight="1" spans="1:9">
      <c r="A44" s="8">
        <v>42</v>
      </c>
      <c r="B44" s="18" t="s">
        <v>53</v>
      </c>
      <c r="C44" s="15">
        <v>29.25</v>
      </c>
      <c r="D44" s="16">
        <v>19</v>
      </c>
      <c r="E44" s="16">
        <v>20</v>
      </c>
      <c r="F44" s="17">
        <v>15</v>
      </c>
      <c r="G44" s="17">
        <v>7.5</v>
      </c>
      <c r="H44" s="16">
        <f t="shared" si="0"/>
        <v>90.75</v>
      </c>
      <c r="I44" s="47"/>
    </row>
    <row r="45" ht="35" customHeight="1" spans="1:9">
      <c r="A45" s="8">
        <v>43</v>
      </c>
      <c r="B45" s="14" t="s">
        <v>54</v>
      </c>
      <c r="C45" s="15">
        <v>29.625</v>
      </c>
      <c r="D45" s="16">
        <f>(19+17.5)/2</f>
        <v>18.25</v>
      </c>
      <c r="E45" s="16">
        <v>20</v>
      </c>
      <c r="F45" s="17">
        <v>7.5</v>
      </c>
      <c r="G45" s="17">
        <v>15</v>
      </c>
      <c r="H45" s="16">
        <f t="shared" si="0"/>
        <v>90.375</v>
      </c>
      <c r="I45" s="47"/>
    </row>
    <row r="46" ht="35" customHeight="1" spans="1:9">
      <c r="A46" s="8">
        <v>44</v>
      </c>
      <c r="B46" s="18" t="s">
        <v>55</v>
      </c>
      <c r="C46" s="15">
        <v>27.375</v>
      </c>
      <c r="D46" s="16">
        <f>(19.5+20)/2</f>
        <v>19.75</v>
      </c>
      <c r="E46" s="16">
        <v>20</v>
      </c>
      <c r="F46" s="17">
        <v>15</v>
      </c>
      <c r="G46" s="17">
        <v>7.5</v>
      </c>
      <c r="H46" s="16">
        <f t="shared" si="0"/>
        <v>89.625</v>
      </c>
      <c r="I46" s="47"/>
    </row>
    <row r="47" ht="35" customHeight="1" spans="1:9">
      <c r="A47" s="8">
        <v>45</v>
      </c>
      <c r="B47" s="20" t="s">
        <v>56</v>
      </c>
      <c r="C47" s="21">
        <v>27.375</v>
      </c>
      <c r="D47" s="22">
        <f>(16.5+19.5)/2</f>
        <v>18</v>
      </c>
      <c r="E47" s="22">
        <v>20</v>
      </c>
      <c r="F47" s="23">
        <v>7.5</v>
      </c>
      <c r="G47" s="23">
        <v>15</v>
      </c>
      <c r="H47" s="22">
        <f t="shared" si="0"/>
        <v>87.875</v>
      </c>
      <c r="I47" s="49" t="s">
        <v>22</v>
      </c>
    </row>
    <row r="48" ht="35" customHeight="1" spans="1:9">
      <c r="A48" s="8">
        <v>46</v>
      </c>
      <c r="B48" s="14" t="s">
        <v>57</v>
      </c>
      <c r="C48" s="15">
        <v>29.75</v>
      </c>
      <c r="D48" s="16">
        <v>18.5</v>
      </c>
      <c r="E48" s="16">
        <v>20</v>
      </c>
      <c r="F48" s="17">
        <v>7.5</v>
      </c>
      <c r="G48" s="17">
        <v>7.5</v>
      </c>
      <c r="H48" s="16">
        <f t="shared" si="0"/>
        <v>83.25</v>
      </c>
      <c r="I48" s="50"/>
    </row>
    <row r="49" ht="35" customHeight="1" spans="1:9">
      <c r="A49" s="8">
        <v>47</v>
      </c>
      <c r="B49" s="20" t="s">
        <v>58</v>
      </c>
      <c r="C49" s="21">
        <v>30</v>
      </c>
      <c r="D49" s="22">
        <v>18</v>
      </c>
      <c r="E49" s="22">
        <v>20</v>
      </c>
      <c r="F49" s="23">
        <v>7.5</v>
      </c>
      <c r="G49" s="23">
        <v>7.5</v>
      </c>
      <c r="H49" s="22">
        <f t="shared" si="0"/>
        <v>83</v>
      </c>
      <c r="I49" s="49" t="s">
        <v>22</v>
      </c>
    </row>
    <row r="50" ht="35" customHeight="1" spans="1:9">
      <c r="A50" s="8">
        <v>48</v>
      </c>
      <c r="B50" s="30" t="s">
        <v>59</v>
      </c>
      <c r="C50" s="31">
        <v>28.875</v>
      </c>
      <c r="D50" s="32">
        <f>(19+19)/2</f>
        <v>19</v>
      </c>
      <c r="E50" s="32">
        <v>10</v>
      </c>
      <c r="F50" s="8">
        <v>15</v>
      </c>
      <c r="G50" s="8">
        <v>7.5</v>
      </c>
      <c r="H50" s="32">
        <f t="shared" si="0"/>
        <v>80.375</v>
      </c>
      <c r="I50" s="47"/>
    </row>
    <row r="51" ht="35" customHeight="1" spans="1:9">
      <c r="A51" s="8">
        <v>49</v>
      </c>
      <c r="B51" s="33" t="s">
        <v>60</v>
      </c>
      <c r="C51" s="34">
        <v>28.875</v>
      </c>
      <c r="D51" s="35">
        <f>(20+18.5)/2</f>
        <v>19.25</v>
      </c>
      <c r="E51" s="35">
        <v>10</v>
      </c>
      <c r="F51" s="36">
        <v>15</v>
      </c>
      <c r="G51" s="36">
        <v>3.75</v>
      </c>
      <c r="H51" s="35">
        <f t="shared" si="0"/>
        <v>76.875</v>
      </c>
      <c r="I51" s="47"/>
    </row>
    <row r="52" ht="35" customHeight="1" spans="1:9">
      <c r="A52" s="8">
        <v>50</v>
      </c>
      <c r="B52" s="33" t="s">
        <v>61</v>
      </c>
      <c r="C52" s="34">
        <v>18.75</v>
      </c>
      <c r="D52" s="35">
        <v>14</v>
      </c>
      <c r="E52" s="35">
        <v>18</v>
      </c>
      <c r="F52" s="36">
        <v>15</v>
      </c>
      <c r="G52" s="36">
        <v>7.5</v>
      </c>
      <c r="H52" s="35">
        <f t="shared" si="0"/>
        <v>73.25</v>
      </c>
      <c r="I52" s="47"/>
    </row>
    <row r="53" ht="35" customHeight="1" spans="1:9">
      <c r="A53" s="8">
        <v>51</v>
      </c>
      <c r="B53" s="33" t="s">
        <v>62</v>
      </c>
      <c r="C53" s="34">
        <v>0</v>
      </c>
      <c r="D53" s="35">
        <v>18.5</v>
      </c>
      <c r="E53" s="35">
        <v>15</v>
      </c>
      <c r="F53" s="36">
        <v>15</v>
      </c>
      <c r="G53" s="36">
        <v>15</v>
      </c>
      <c r="H53" s="35">
        <f t="shared" si="0"/>
        <v>63.5</v>
      </c>
      <c r="I53" s="47"/>
    </row>
    <row r="54" ht="35" customHeight="1" spans="1:9">
      <c r="A54" s="8">
        <v>52</v>
      </c>
      <c r="B54" s="37" t="s">
        <v>63</v>
      </c>
      <c r="C54" s="38" t="s">
        <v>64</v>
      </c>
      <c r="D54" s="39"/>
      <c r="E54" s="39"/>
      <c r="F54" s="39"/>
      <c r="G54" s="39"/>
      <c r="H54" s="39"/>
      <c r="I54" s="51"/>
    </row>
    <row r="55" ht="35" customHeight="1" spans="1:9">
      <c r="A55" s="8">
        <v>53</v>
      </c>
      <c r="B55" s="37" t="s">
        <v>65</v>
      </c>
      <c r="C55" s="40"/>
      <c r="D55" s="41"/>
      <c r="E55" s="41"/>
      <c r="F55" s="41"/>
      <c r="G55" s="41"/>
      <c r="H55" s="41"/>
      <c r="I55" s="52"/>
    </row>
    <row r="56" ht="35" customHeight="1" spans="1:9">
      <c r="A56" s="8">
        <v>54</v>
      </c>
      <c r="B56" s="37" t="s">
        <v>66</v>
      </c>
      <c r="C56" s="40"/>
      <c r="D56" s="41"/>
      <c r="E56" s="41"/>
      <c r="F56" s="41"/>
      <c r="G56" s="41"/>
      <c r="H56" s="41"/>
      <c r="I56" s="52"/>
    </row>
    <row r="57" ht="35" customHeight="1" spans="1:9">
      <c r="A57" s="8">
        <v>55</v>
      </c>
      <c r="B57" s="37" t="s">
        <v>67</v>
      </c>
      <c r="C57" s="42"/>
      <c r="D57" s="43"/>
      <c r="E57" s="43"/>
      <c r="F57" s="43"/>
      <c r="G57" s="43"/>
      <c r="H57" s="43"/>
      <c r="I57" s="53"/>
    </row>
    <row r="58" ht="151" customHeight="1" spans="1:9">
      <c r="A58" s="44" t="s">
        <v>68</v>
      </c>
      <c r="B58" s="45"/>
      <c r="C58" s="45"/>
      <c r="D58" s="45"/>
      <c r="E58" s="45"/>
      <c r="F58" s="45"/>
      <c r="G58" s="45"/>
      <c r="H58" s="45"/>
      <c r="I58" s="54"/>
    </row>
    <row r="60" spans="10:10">
      <c r="J60" s="55"/>
    </row>
    <row r="62" spans="11:11">
      <c r="K62" s="55"/>
    </row>
  </sheetData>
  <mergeCells count="3">
    <mergeCell ref="A1:I1"/>
    <mergeCell ref="A58:I58"/>
    <mergeCell ref="C54:I57"/>
  </mergeCells>
  <pageMargins left="0.7" right="0.7" top="0.75" bottom="0.75" header="0.3" footer="0.3"/>
  <pageSetup paperSize="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2020-06-28T00:40:00Z</dcterms:created>
  <cp:lastPrinted>2024-04-11T01:31:00Z</cp:lastPrinted>
  <dcterms:modified xsi:type="dcterms:W3CDTF">2024-04-19T06:21:16Z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D4987821DE8045C88B2152BDD1BF9087</vt:lpwstr>
  </property>
</Properties>
</file>